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theme/themeOverride13.xml" ContentType="application/vnd.openxmlformats-officedocument.themeOverride+xml"/>
  <Override PartName="/xl/worksheets/sheet1.xml" ContentType="application/vnd.openxmlformats-officedocument.spreadsheetml.worksheet+xml"/>
  <Override PartName="/xl/theme/themeOverride11.xml" ContentType="application/vnd.openxmlformats-officedocument.themeOverride+xml"/>
  <Override PartName="/xl/theme/themeOverride12.xml" ContentType="application/vnd.openxmlformats-officedocument.themeOverrid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theme/themeOverride10.xml" ContentType="application/vnd.openxmlformats-officedocument.themeOverrid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theme/themeOverride3.xml" ContentType="application/vnd.openxmlformats-officedocument.themeOverride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/>
  <bookViews>
    <workbookView xWindow="0" yWindow="315" windowWidth="9420" windowHeight="4320" tabRatio="617"/>
  </bookViews>
  <sheets>
    <sheet name="RIASSUNTIVO" sheetId="37" r:id="rId1"/>
    <sheet name="F 1" sheetId="3" r:id="rId2"/>
    <sheet name="F 3" sheetId="24" r:id="rId3"/>
    <sheet name="F 4" sheetId="25" r:id="rId4"/>
    <sheet name="F 5" sheetId="22" r:id="rId5"/>
    <sheet name="F 6" sheetId="26" r:id="rId6"/>
    <sheet name="F 7" sheetId="27" r:id="rId7"/>
    <sheet name="F 8" sheetId="28" r:id="rId8"/>
    <sheet name="F 9" sheetId="29" r:id="rId9"/>
    <sheet name="F 10" sheetId="30" r:id="rId10"/>
    <sheet name="F 11" sheetId="31" r:id="rId11"/>
    <sheet name="F 12" sheetId="32" r:id="rId12"/>
    <sheet name="F 13" sheetId="33" r:id="rId13"/>
    <sheet name="F 14" sheetId="34" r:id="rId14"/>
    <sheet name="F 15" sheetId="35" r:id="rId15"/>
    <sheet name="F 18" sheetId="36" r:id="rId16"/>
    <sheet name="GUIDA" sheetId="21" r:id="rId17"/>
  </sheets>
  <definedNames>
    <definedName name="_xlnm._FilterDatabase" localSheetId="1" hidden="1">'F 1'!$B$1:$M$11</definedName>
    <definedName name="_xlnm.Print_Area" localSheetId="1">'F 1'!$A$1:$T$36</definedName>
  </definedNames>
  <calcPr calcId="124519"/>
</workbook>
</file>

<file path=xl/calcChain.xml><?xml version="1.0" encoding="utf-8"?>
<calcChain xmlns="http://schemas.openxmlformats.org/spreadsheetml/2006/main">
  <c r="B25" i="30"/>
  <c r="B25" i="29"/>
  <c r="O45" i="37" l="1"/>
  <c r="M38" i="36" l="1"/>
  <c r="N34" i="37" s="1"/>
  <c r="L38" i="36"/>
  <c r="M34" i="37" s="1"/>
  <c r="K38" i="36"/>
  <c r="L34" i="37" s="1"/>
  <c r="J38" i="36"/>
  <c r="K34" i="37" s="1"/>
  <c r="I38" i="36"/>
  <c r="J34" i="37" s="1"/>
  <c r="H38" i="36"/>
  <c r="I34" i="37" s="1"/>
  <c r="G38" i="36"/>
  <c r="H34" i="37" s="1"/>
  <c r="F38" i="36"/>
  <c r="G34" i="37" s="1"/>
  <c r="M35" i="35"/>
  <c r="N33" i="37" s="1"/>
  <c r="L35" i="35"/>
  <c r="M33" i="37" s="1"/>
  <c r="K35" i="35"/>
  <c r="L33" i="37" s="1"/>
  <c r="J35" i="35"/>
  <c r="K33" i="37" s="1"/>
  <c r="I35" i="35"/>
  <c r="J33" i="37" s="1"/>
  <c r="H35" i="35"/>
  <c r="I33" i="37" s="1"/>
  <c r="G35" i="35"/>
  <c r="H33" i="37" s="1"/>
  <c r="F35" i="35"/>
  <c r="G33" i="37" s="1"/>
  <c r="O33" l="1"/>
  <c r="G3"/>
  <c r="H3"/>
  <c r="I3"/>
  <c r="J3"/>
  <c r="K3"/>
  <c r="L3"/>
  <c r="M3"/>
  <c r="N3"/>
  <c r="F26" i="36" l="1"/>
  <c r="F23" i="35"/>
  <c r="F29" i="34"/>
  <c r="F23" i="33"/>
  <c r="F25" i="32"/>
  <c r="F23" i="31"/>
  <c r="F28" i="30"/>
  <c r="F28" i="29"/>
  <c r="F23" i="28"/>
  <c r="F23" i="27"/>
  <c r="F23" i="26"/>
  <c r="F32" i="22"/>
  <c r="F23" i="25"/>
  <c r="F23" i="24"/>
  <c r="B24" i="27"/>
  <c r="F23" i="3"/>
  <c r="B23" i="36"/>
  <c r="B20" i="35"/>
  <c r="B26" i="34"/>
  <c r="B20" i="33"/>
  <c r="B22" i="32"/>
  <c r="B20" i="31"/>
  <c r="B20" i="28"/>
  <c r="B20" i="27"/>
  <c r="B20" i="26"/>
  <c r="B29" i="22"/>
  <c r="B20" i="25"/>
  <c r="B20" i="24"/>
  <c r="B24" i="3" l="1"/>
  <c r="P16"/>
  <c r="N16"/>
  <c r="N19" i="37" l="1"/>
  <c r="M19"/>
  <c r="L19"/>
  <c r="K19"/>
  <c r="J19"/>
  <c r="I19"/>
  <c r="H19"/>
  <c r="G19"/>
  <c r="D32" i="36" l="1"/>
  <c r="D27"/>
  <c r="D29" i="35"/>
  <c r="D24"/>
  <c r="D35" i="34"/>
  <c r="D30"/>
  <c r="D29" i="33"/>
  <c r="D24"/>
  <c r="D31" i="32"/>
  <c r="D26"/>
  <c r="D29" i="31"/>
  <c r="D24"/>
  <c r="D34" i="30"/>
  <c r="D29"/>
  <c r="D34" i="29"/>
  <c r="D29"/>
  <c r="D29" i="28"/>
  <c r="D24"/>
  <c r="D29" i="27"/>
  <c r="D24"/>
  <c r="D29" i="26"/>
  <c r="D24"/>
  <c r="D38" i="22"/>
  <c r="D33"/>
  <c r="D29" i="25"/>
  <c r="D24"/>
  <c r="D29" i="24"/>
  <c r="D24"/>
  <c r="D29" i="3"/>
  <c r="D24"/>
  <c r="B27" i="36"/>
  <c r="I35" s="1"/>
  <c r="A23"/>
  <c r="S19"/>
  <c r="R19"/>
  <c r="Q19"/>
  <c r="P19"/>
  <c r="O19"/>
  <c r="N19"/>
  <c r="P33" i="27"/>
  <c r="P32"/>
  <c r="P31"/>
  <c r="P30"/>
  <c r="P29"/>
  <c r="P28"/>
  <c r="P27"/>
  <c r="P26"/>
  <c r="P25"/>
  <c r="P24"/>
  <c r="P33" i="3"/>
  <c r="P32"/>
  <c r="P31"/>
  <c r="P30"/>
  <c r="P29"/>
  <c r="P28"/>
  <c r="P27"/>
  <c r="P26"/>
  <c r="P25"/>
  <c r="P24"/>
  <c r="B24" i="35"/>
  <c r="G32" s="1"/>
  <c r="A20"/>
  <c r="S16"/>
  <c r="R16"/>
  <c r="Q16"/>
  <c r="Q17" s="1"/>
  <c r="P16"/>
  <c r="O16"/>
  <c r="N16"/>
  <c r="M41" i="34"/>
  <c r="N32" i="37" s="1"/>
  <c r="L41" i="34"/>
  <c r="M32" i="37" s="1"/>
  <c r="K41" i="34"/>
  <c r="L32" i="37" s="1"/>
  <c r="J41" i="34"/>
  <c r="K32" i="37" s="1"/>
  <c r="I41" i="34"/>
  <c r="J32" i="37" s="1"/>
  <c r="H41" i="34"/>
  <c r="I32" i="37" s="1"/>
  <c r="G41" i="34"/>
  <c r="H32" i="37" s="1"/>
  <c r="F41" i="34"/>
  <c r="G32" i="37" s="1"/>
  <c r="L30" i="34"/>
  <c r="B30"/>
  <c r="J38" s="1"/>
  <c r="A26"/>
  <c r="S22"/>
  <c r="R22"/>
  <c r="Q22"/>
  <c r="P22"/>
  <c r="O22"/>
  <c r="N22"/>
  <c r="M35" i="33"/>
  <c r="N31" i="37" s="1"/>
  <c r="L35" i="33"/>
  <c r="M31" i="37" s="1"/>
  <c r="K35" i="33"/>
  <c r="L31" i="37" s="1"/>
  <c r="J35" i="33"/>
  <c r="K31" i="37" s="1"/>
  <c r="I35" i="33"/>
  <c r="J31" i="37" s="1"/>
  <c r="H35" i="33"/>
  <c r="I31" i="37" s="1"/>
  <c r="G35" i="33"/>
  <c r="H31" i="37" s="1"/>
  <c r="F35" i="33"/>
  <c r="G31" i="37" s="1"/>
  <c r="B24" i="33"/>
  <c r="G32" s="1"/>
  <c r="A20"/>
  <c r="S16"/>
  <c r="R16"/>
  <c r="R17" s="1"/>
  <c r="Q16"/>
  <c r="Q17" s="1"/>
  <c r="P16"/>
  <c r="O16"/>
  <c r="N16"/>
  <c r="N17" s="1"/>
  <c r="M37" i="32"/>
  <c r="N30" i="37" s="1"/>
  <c r="L37" i="32"/>
  <c r="M30" i="37" s="1"/>
  <c r="K37" i="32"/>
  <c r="L30" i="37" s="1"/>
  <c r="J37" i="32"/>
  <c r="K30" i="37" s="1"/>
  <c r="I37" i="32"/>
  <c r="J30" i="37" s="1"/>
  <c r="H37" i="32"/>
  <c r="I30" i="37" s="1"/>
  <c r="G37" i="32"/>
  <c r="H30" i="37" s="1"/>
  <c r="F37" i="32"/>
  <c r="G30" i="37" s="1"/>
  <c r="B26" i="32"/>
  <c r="G34" s="1"/>
  <c r="A22"/>
  <c r="S18"/>
  <c r="R18"/>
  <c r="Q18"/>
  <c r="P18"/>
  <c r="O18"/>
  <c r="N18"/>
  <c r="M35" i="31"/>
  <c r="N29" i="37" s="1"/>
  <c r="L35" i="31"/>
  <c r="M29" i="37" s="1"/>
  <c r="K35" i="31"/>
  <c r="L29" i="37" s="1"/>
  <c r="J35" i="31"/>
  <c r="K29" i="37" s="1"/>
  <c r="I35" i="31"/>
  <c r="J29" i="37" s="1"/>
  <c r="H35" i="31"/>
  <c r="I29" i="37" s="1"/>
  <c r="G35" i="31"/>
  <c r="H29" i="37" s="1"/>
  <c r="F35" i="31"/>
  <c r="G29" i="37" s="1"/>
  <c r="B24" i="31"/>
  <c r="H32" s="1"/>
  <c r="A20"/>
  <c r="S16"/>
  <c r="R16"/>
  <c r="Q16"/>
  <c r="P16"/>
  <c r="O16"/>
  <c r="N16"/>
  <c r="M40" i="30"/>
  <c r="N28" i="37" s="1"/>
  <c r="L40" i="30"/>
  <c r="M28" i="37" s="1"/>
  <c r="K40" i="30"/>
  <c r="L28" i="37" s="1"/>
  <c r="J40" i="30"/>
  <c r="K28" i="37" s="1"/>
  <c r="I40" i="30"/>
  <c r="J28" i="37" s="1"/>
  <c r="H40" i="30"/>
  <c r="I28" i="37" s="1"/>
  <c r="G40" i="30"/>
  <c r="H28" i="37" s="1"/>
  <c r="F40" i="30"/>
  <c r="G28" i="37" s="1"/>
  <c r="B29" i="30"/>
  <c r="H37" s="1"/>
  <c r="A25"/>
  <c r="S21"/>
  <c r="R21"/>
  <c r="Q21"/>
  <c r="P21"/>
  <c r="O21"/>
  <c r="N21"/>
  <c r="M40" i="29"/>
  <c r="N27" i="37" s="1"/>
  <c r="L40" i="29"/>
  <c r="M27" i="37" s="1"/>
  <c r="K40" i="29"/>
  <c r="L27" i="37" s="1"/>
  <c r="J40" i="29"/>
  <c r="K27" i="37" s="1"/>
  <c r="I40" i="29"/>
  <c r="J27" i="37" s="1"/>
  <c r="H40" i="29"/>
  <c r="I27" i="37" s="1"/>
  <c r="G40" i="29"/>
  <c r="H27" i="37" s="1"/>
  <c r="F40" i="29"/>
  <c r="G27" i="37" s="1"/>
  <c r="B29" i="29"/>
  <c r="L37" s="1"/>
  <c r="A25"/>
  <c r="S21"/>
  <c r="R21"/>
  <c r="Q21"/>
  <c r="P21"/>
  <c r="O21"/>
  <c r="N21"/>
  <c r="M35" i="28"/>
  <c r="N26" i="37" s="1"/>
  <c r="L35" i="28"/>
  <c r="M26" i="37" s="1"/>
  <c r="K35" i="28"/>
  <c r="L26" i="37" s="1"/>
  <c r="J35" i="28"/>
  <c r="K26" i="37" s="1"/>
  <c r="I35" i="28"/>
  <c r="J26" i="37" s="1"/>
  <c r="H35" i="28"/>
  <c r="I26" i="37" s="1"/>
  <c r="G35" i="28"/>
  <c r="H26" i="37" s="1"/>
  <c r="F35" i="28"/>
  <c r="G26" i="37" s="1"/>
  <c r="L26" i="28"/>
  <c r="J26"/>
  <c r="B24"/>
  <c r="M32" s="1"/>
  <c r="A20"/>
  <c r="S16"/>
  <c r="R16"/>
  <c r="Q16"/>
  <c r="P16"/>
  <c r="O16"/>
  <c r="N16"/>
  <c r="M35" i="27"/>
  <c r="N25" i="37" s="1"/>
  <c r="L35" i="27"/>
  <c r="M25" i="37" s="1"/>
  <c r="K35" i="27"/>
  <c r="L25" i="37" s="1"/>
  <c r="J35" i="27"/>
  <c r="K25" i="37" s="1"/>
  <c r="I35" i="27"/>
  <c r="J25" i="37" s="1"/>
  <c r="H35" i="27"/>
  <c r="I25" i="37" s="1"/>
  <c r="G35" i="27"/>
  <c r="H25" i="37" s="1"/>
  <c r="F35" i="27"/>
  <c r="G25" i="37" s="1"/>
  <c r="M32" i="27"/>
  <c r="K29"/>
  <c r="L26"/>
  <c r="J24"/>
  <c r="G32"/>
  <c r="A20"/>
  <c r="S16"/>
  <c r="R16"/>
  <c r="Q16"/>
  <c r="P16"/>
  <c r="O16"/>
  <c r="N16"/>
  <c r="M35" i="26"/>
  <c r="N24" i="37" s="1"/>
  <c r="L35" i="26"/>
  <c r="M24" i="37" s="1"/>
  <c r="K35" i="26"/>
  <c r="L24" i="37" s="1"/>
  <c r="J35" i="26"/>
  <c r="K24" i="37" s="1"/>
  <c r="I35" i="26"/>
  <c r="J24" i="37" s="1"/>
  <c r="H35" i="26"/>
  <c r="I24" i="37" s="1"/>
  <c r="G35" i="26"/>
  <c r="H24" i="37" s="1"/>
  <c r="F35" i="26"/>
  <c r="G24" i="37" s="1"/>
  <c r="I29" i="26"/>
  <c r="B24"/>
  <c r="G32" s="1"/>
  <c r="A20"/>
  <c r="S16"/>
  <c r="R16"/>
  <c r="Q16"/>
  <c r="P16"/>
  <c r="O16"/>
  <c r="N16"/>
  <c r="M44" i="22"/>
  <c r="N23" i="37" s="1"/>
  <c r="L44" i="22"/>
  <c r="M23" i="37" s="1"/>
  <c r="K44" i="22"/>
  <c r="L23" i="37" s="1"/>
  <c r="J44" i="22"/>
  <c r="K23" i="37" s="1"/>
  <c r="I44" i="22"/>
  <c r="J23" i="37" s="1"/>
  <c r="H44" i="22"/>
  <c r="I23" i="37" s="1"/>
  <c r="G44" i="22"/>
  <c r="H23" i="37" s="1"/>
  <c r="F44" i="22"/>
  <c r="G23" i="37" s="1"/>
  <c r="B33" i="22"/>
  <c r="L41" s="1"/>
  <c r="A29"/>
  <c r="S25"/>
  <c r="R25"/>
  <c r="Q25"/>
  <c r="P25"/>
  <c r="O25"/>
  <c r="M35" i="25"/>
  <c r="N22" i="37" s="1"/>
  <c r="L35" i="25"/>
  <c r="M22" i="37" s="1"/>
  <c r="K35" i="25"/>
  <c r="L22" i="37" s="1"/>
  <c r="J35" i="25"/>
  <c r="K22" i="37" s="1"/>
  <c r="I35" i="25"/>
  <c r="J22" i="37" s="1"/>
  <c r="H35" i="25"/>
  <c r="I22" i="37" s="1"/>
  <c r="G35" i="25"/>
  <c r="H22" i="37" s="1"/>
  <c r="F35" i="25"/>
  <c r="G22" i="37" s="1"/>
  <c r="K24" i="25"/>
  <c r="B24"/>
  <c r="K32" s="1"/>
  <c r="A20"/>
  <c r="S16"/>
  <c r="R16"/>
  <c r="Q16"/>
  <c r="P16"/>
  <c r="O16"/>
  <c r="N16"/>
  <c r="M35" i="24"/>
  <c r="N21" i="37" s="1"/>
  <c r="L35" i="24"/>
  <c r="M21" i="37" s="1"/>
  <c r="K35" i="24"/>
  <c r="L21" i="37" s="1"/>
  <c r="J35" i="24"/>
  <c r="K21" i="37" s="1"/>
  <c r="I35" i="24"/>
  <c r="J21" i="37" s="1"/>
  <c r="H35" i="24"/>
  <c r="I21" i="37" s="1"/>
  <c r="G35" i="24"/>
  <c r="H21" i="37" s="1"/>
  <c r="F35" i="24"/>
  <c r="G21" i="37" s="1"/>
  <c r="B24" i="24"/>
  <c r="M32" s="1"/>
  <c r="A20"/>
  <c r="S16"/>
  <c r="R16"/>
  <c r="Q16"/>
  <c r="P16"/>
  <c r="O16"/>
  <c r="N16"/>
  <c r="A20" i="3"/>
  <c r="R17" i="35" l="1"/>
  <c r="H26"/>
  <c r="P28"/>
  <c r="P32"/>
  <c r="P17"/>
  <c r="P24"/>
  <c r="P26"/>
  <c r="O17"/>
  <c r="G29"/>
  <c r="P27"/>
  <c r="N23" i="34"/>
  <c r="F30"/>
  <c r="G38"/>
  <c r="H35"/>
  <c r="G32"/>
  <c r="O17" i="33"/>
  <c r="S17"/>
  <c r="J24"/>
  <c r="I24"/>
  <c r="G29"/>
  <c r="P17"/>
  <c r="F29"/>
  <c r="F31" i="29"/>
  <c r="S17" i="26"/>
  <c r="T4" i="37"/>
  <c r="F26" i="25"/>
  <c r="K26"/>
  <c r="Q17"/>
  <c r="F29"/>
  <c r="R17"/>
  <c r="I29"/>
  <c r="P17"/>
  <c r="I32"/>
  <c r="F26" i="24"/>
  <c r="G26"/>
  <c r="J26"/>
  <c r="P26"/>
  <c r="V4" i="37"/>
  <c r="Q19" i="32"/>
  <c r="S19"/>
  <c r="F28"/>
  <c r="L28"/>
  <c r="I31"/>
  <c r="N19"/>
  <c r="F26"/>
  <c r="K31"/>
  <c r="O19"/>
  <c r="G26"/>
  <c r="I34"/>
  <c r="P19"/>
  <c r="H26"/>
  <c r="K26"/>
  <c r="R19"/>
  <c r="L26"/>
  <c r="S17" i="31"/>
  <c r="H26"/>
  <c r="G32"/>
  <c r="L26"/>
  <c r="J32"/>
  <c r="F24"/>
  <c r="M26"/>
  <c r="K32"/>
  <c r="G24"/>
  <c r="F29"/>
  <c r="N17"/>
  <c r="O17"/>
  <c r="J24"/>
  <c r="H29"/>
  <c r="K24"/>
  <c r="I29"/>
  <c r="R17"/>
  <c r="L24"/>
  <c r="M29"/>
  <c r="G26"/>
  <c r="F32"/>
  <c r="K29" i="26"/>
  <c r="I32"/>
  <c r="I24"/>
  <c r="O17"/>
  <c r="K24"/>
  <c r="P17"/>
  <c r="L24"/>
  <c r="Q17"/>
  <c r="I26"/>
  <c r="J26"/>
  <c r="P30"/>
  <c r="F35" i="34"/>
  <c r="H38"/>
  <c r="C4" i="37"/>
  <c r="P20" i="36"/>
  <c r="O34" i="37"/>
  <c r="J24" i="25"/>
  <c r="H32"/>
  <c r="L32"/>
  <c r="P24"/>
  <c r="M26"/>
  <c r="P32"/>
  <c r="H24"/>
  <c r="F32"/>
  <c r="Q17" i="24"/>
  <c r="R17"/>
  <c r="S17"/>
  <c r="F29"/>
  <c r="S17" i="25"/>
  <c r="L24"/>
  <c r="G29"/>
  <c r="J32"/>
  <c r="R17" i="26"/>
  <c r="G26"/>
  <c r="L32"/>
  <c r="H29" i="30"/>
  <c r="F26" i="31"/>
  <c r="G29"/>
  <c r="I32"/>
  <c r="O23" i="34"/>
  <c r="G30"/>
  <c r="H32"/>
  <c r="I35"/>
  <c r="K38"/>
  <c r="S17" i="35"/>
  <c r="P33"/>
  <c r="P25"/>
  <c r="P27" i="24"/>
  <c r="P25" i="25"/>
  <c r="P33"/>
  <c r="P31" i="26"/>
  <c r="P27" i="31"/>
  <c r="P27" i="32"/>
  <c r="P35"/>
  <c r="P31" i="33"/>
  <c r="P35" i="34"/>
  <c r="G29" i="24"/>
  <c r="P23" i="34"/>
  <c r="H30"/>
  <c r="I32"/>
  <c r="K35"/>
  <c r="L38"/>
  <c r="P28" i="24"/>
  <c r="P26" i="25"/>
  <c r="P24" i="26"/>
  <c r="P32"/>
  <c r="P28" i="31"/>
  <c r="P28" i="32"/>
  <c r="P24" i="33"/>
  <c r="P32"/>
  <c r="P36" i="34"/>
  <c r="R20" i="36"/>
  <c r="J29" i="25"/>
  <c r="Q23" i="34"/>
  <c r="I30"/>
  <c r="J32"/>
  <c r="L35"/>
  <c r="M38"/>
  <c r="P31" i="35"/>
  <c r="P29" i="24"/>
  <c r="P27" i="25"/>
  <c r="P25" i="26"/>
  <c r="P33"/>
  <c r="P29" i="31"/>
  <c r="P29" i="32"/>
  <c r="P25" i="33"/>
  <c r="P33"/>
  <c r="P37" i="34"/>
  <c r="G24" i="24"/>
  <c r="F32"/>
  <c r="G26" i="25"/>
  <c r="M32"/>
  <c r="O17" i="24"/>
  <c r="H24"/>
  <c r="N17" i="25"/>
  <c r="F24"/>
  <c r="I26"/>
  <c r="K29"/>
  <c r="F33" i="22"/>
  <c r="L26" i="26"/>
  <c r="P17" i="31"/>
  <c r="H24"/>
  <c r="I26"/>
  <c r="K29"/>
  <c r="L32"/>
  <c r="I28" i="32"/>
  <c r="G26" i="33"/>
  <c r="R23" i="34"/>
  <c r="J30"/>
  <c r="L32"/>
  <c r="M35"/>
  <c r="G24" i="35"/>
  <c r="P30"/>
  <c r="P30" i="24"/>
  <c r="P28" i="25"/>
  <c r="P26" i="26"/>
  <c r="P30" i="31"/>
  <c r="P30" i="32"/>
  <c r="P26" i="33"/>
  <c r="P30" i="34"/>
  <c r="P38"/>
  <c r="N17" i="24"/>
  <c r="P17"/>
  <c r="K24"/>
  <c r="O17" i="25"/>
  <c r="G24"/>
  <c r="J26"/>
  <c r="M29"/>
  <c r="N17" i="26"/>
  <c r="F24"/>
  <c r="F29"/>
  <c r="Q17" i="31"/>
  <c r="I24"/>
  <c r="J26"/>
  <c r="L29"/>
  <c r="M32"/>
  <c r="J28" i="32"/>
  <c r="H26" i="33"/>
  <c r="S23" i="34"/>
  <c r="K30"/>
  <c r="M32"/>
  <c r="F38"/>
  <c r="J24" i="35"/>
  <c r="P29"/>
  <c r="P31" i="24"/>
  <c r="P29" i="25"/>
  <c r="P27" i="26"/>
  <c r="P31" i="31"/>
  <c r="P31" i="32"/>
  <c r="P27" i="33"/>
  <c r="P31" i="34"/>
  <c r="P39"/>
  <c r="O25" i="37"/>
  <c r="P24" i="24"/>
  <c r="P32"/>
  <c r="P30" i="25"/>
  <c r="P28" i="26"/>
  <c r="P24" i="31"/>
  <c r="P32"/>
  <c r="P32" i="32"/>
  <c r="P28" i="33"/>
  <c r="P32" i="34"/>
  <c r="H29" i="36"/>
  <c r="F32" i="34"/>
  <c r="G35"/>
  <c r="I38"/>
  <c r="P25" i="24"/>
  <c r="P33"/>
  <c r="P31" i="25"/>
  <c r="P29" i="26"/>
  <c r="P25" i="31"/>
  <c r="P33"/>
  <c r="P33" i="32"/>
  <c r="P29" i="33"/>
  <c r="P33" i="34"/>
  <c r="P30" i="36"/>
  <c r="P26" i="31"/>
  <c r="P26" i="32"/>
  <c r="P34"/>
  <c r="P30" i="33"/>
  <c r="P34" i="34"/>
  <c r="L32" i="36"/>
  <c r="O24" i="37"/>
  <c r="F35" i="22"/>
  <c r="I38"/>
  <c r="K41"/>
  <c r="P34"/>
  <c r="P42"/>
  <c r="H35"/>
  <c r="K38"/>
  <c r="M41"/>
  <c r="P35"/>
  <c r="I35"/>
  <c r="L38"/>
  <c r="P36"/>
  <c r="J35"/>
  <c r="M38"/>
  <c r="P37"/>
  <c r="O26"/>
  <c r="H33"/>
  <c r="L35"/>
  <c r="F41"/>
  <c r="P38"/>
  <c r="J33"/>
  <c r="M35"/>
  <c r="G41"/>
  <c r="P39"/>
  <c r="G33"/>
  <c r="P26"/>
  <c r="Q26"/>
  <c r="R26"/>
  <c r="K33"/>
  <c r="G38"/>
  <c r="I41"/>
  <c r="P40"/>
  <c r="N26"/>
  <c r="S26"/>
  <c r="L33"/>
  <c r="H38"/>
  <c r="J41"/>
  <c r="P33"/>
  <c r="P41"/>
  <c r="O32" i="37"/>
  <c r="O22" i="30"/>
  <c r="P34"/>
  <c r="P35"/>
  <c r="G29"/>
  <c r="P36"/>
  <c r="P29"/>
  <c r="P37"/>
  <c r="P22"/>
  <c r="I29"/>
  <c r="P30"/>
  <c r="P38"/>
  <c r="P31"/>
  <c r="Q22"/>
  <c r="P32"/>
  <c r="P33"/>
  <c r="N22" i="29"/>
  <c r="F29"/>
  <c r="I24" i="28"/>
  <c r="P17"/>
  <c r="K24"/>
  <c r="I29"/>
  <c r="P31"/>
  <c r="L24"/>
  <c r="K29"/>
  <c r="P24"/>
  <c r="P32"/>
  <c r="Q17"/>
  <c r="R17"/>
  <c r="G26"/>
  <c r="F32"/>
  <c r="P25"/>
  <c r="P33"/>
  <c r="S17"/>
  <c r="I26"/>
  <c r="G32"/>
  <c r="P26"/>
  <c r="I32"/>
  <c r="P27"/>
  <c r="L32"/>
  <c r="P28"/>
  <c r="N17"/>
  <c r="F24"/>
  <c r="F29"/>
  <c r="P29"/>
  <c r="O17"/>
  <c r="H29"/>
  <c r="P30"/>
  <c r="O27" i="37"/>
  <c r="O22"/>
  <c r="O30"/>
  <c r="O23"/>
  <c r="O31"/>
  <c r="O21"/>
  <c r="O29"/>
  <c r="O26"/>
  <c r="O28"/>
  <c r="I34" i="29"/>
  <c r="K37"/>
  <c r="P32"/>
  <c r="H31"/>
  <c r="K34"/>
  <c r="M37"/>
  <c r="P33"/>
  <c r="I31"/>
  <c r="L34"/>
  <c r="P34"/>
  <c r="J31"/>
  <c r="M34"/>
  <c r="P35"/>
  <c r="O22"/>
  <c r="G29"/>
  <c r="P22"/>
  <c r="H29"/>
  <c r="L31"/>
  <c r="F37"/>
  <c r="P36"/>
  <c r="Q22"/>
  <c r="J29"/>
  <c r="M31"/>
  <c r="G37"/>
  <c r="P29"/>
  <c r="P37"/>
  <c r="R22"/>
  <c r="K29"/>
  <c r="G34"/>
  <c r="I37"/>
  <c r="P30"/>
  <c r="P38"/>
  <c r="S22"/>
  <c r="L29"/>
  <c r="H34"/>
  <c r="J37"/>
  <c r="P31"/>
  <c r="Q20" i="36"/>
  <c r="S20"/>
  <c r="L27"/>
  <c r="G35"/>
  <c r="P35"/>
  <c r="N38"/>
  <c r="M32"/>
  <c r="O20"/>
  <c r="G27"/>
  <c r="K29"/>
  <c r="G32"/>
  <c r="J35"/>
  <c r="P31"/>
  <c r="H27"/>
  <c r="P27"/>
  <c r="L29"/>
  <c r="H32"/>
  <c r="P32"/>
  <c r="K35"/>
  <c r="I29"/>
  <c r="I27"/>
  <c r="P28"/>
  <c r="M29"/>
  <c r="I32"/>
  <c r="P33"/>
  <c r="L35"/>
  <c r="J27"/>
  <c r="J32"/>
  <c r="P34"/>
  <c r="M35"/>
  <c r="F29"/>
  <c r="K27"/>
  <c r="G29"/>
  <c r="P29"/>
  <c r="K32"/>
  <c r="F35"/>
  <c r="M27"/>
  <c r="P36"/>
  <c r="H35"/>
  <c r="N20"/>
  <c r="F27"/>
  <c r="J29"/>
  <c r="F32"/>
  <c r="N35" i="35"/>
  <c r="M24"/>
  <c r="K26"/>
  <c r="J29"/>
  <c r="H32"/>
  <c r="N17"/>
  <c r="F24"/>
  <c r="L26"/>
  <c r="K29"/>
  <c r="I32"/>
  <c r="M26"/>
  <c r="L29"/>
  <c r="J32"/>
  <c r="H24"/>
  <c r="F26"/>
  <c r="M29"/>
  <c r="K32"/>
  <c r="I24"/>
  <c r="G26"/>
  <c r="F29"/>
  <c r="L32"/>
  <c r="M32"/>
  <c r="K24"/>
  <c r="I26"/>
  <c r="H29"/>
  <c r="F32"/>
  <c r="L24"/>
  <c r="J26"/>
  <c r="I29"/>
  <c r="N41" i="34"/>
  <c r="M30"/>
  <c r="K32"/>
  <c r="J35"/>
  <c r="N35" i="33"/>
  <c r="M24"/>
  <c r="K26"/>
  <c r="J29"/>
  <c r="H32"/>
  <c r="F24"/>
  <c r="L26"/>
  <c r="K29"/>
  <c r="I32"/>
  <c r="G24"/>
  <c r="M26"/>
  <c r="L29"/>
  <c r="J32"/>
  <c r="H24"/>
  <c r="F26"/>
  <c r="M29"/>
  <c r="K32"/>
  <c r="L32"/>
  <c r="M32"/>
  <c r="K24"/>
  <c r="I26"/>
  <c r="H29"/>
  <c r="F32"/>
  <c r="L24"/>
  <c r="J26"/>
  <c r="I29"/>
  <c r="N37" i="32"/>
  <c r="M26"/>
  <c r="K28"/>
  <c r="J31"/>
  <c r="H34"/>
  <c r="M28"/>
  <c r="L31"/>
  <c r="J34"/>
  <c r="M31"/>
  <c r="K34"/>
  <c r="I26"/>
  <c r="G28"/>
  <c r="F31"/>
  <c r="L34"/>
  <c r="J26"/>
  <c r="H28"/>
  <c r="G31"/>
  <c r="M34"/>
  <c r="H31"/>
  <c r="F34"/>
  <c r="N35" i="31"/>
  <c r="M24"/>
  <c r="K26"/>
  <c r="J29"/>
  <c r="R22" i="30"/>
  <c r="J29"/>
  <c r="L31"/>
  <c r="M34"/>
  <c r="S22"/>
  <c r="K29"/>
  <c r="M31"/>
  <c r="F37"/>
  <c r="L29"/>
  <c r="F34"/>
  <c r="G37"/>
  <c r="F31"/>
  <c r="G34"/>
  <c r="I37"/>
  <c r="N22"/>
  <c r="F29"/>
  <c r="G31"/>
  <c r="H34"/>
  <c r="J37"/>
  <c r="H31"/>
  <c r="I34"/>
  <c r="K37"/>
  <c r="I31"/>
  <c r="K34"/>
  <c r="L37"/>
  <c r="J31"/>
  <c r="L34"/>
  <c r="M37"/>
  <c r="N40"/>
  <c r="M29"/>
  <c r="K31"/>
  <c r="J34"/>
  <c r="N40" i="29"/>
  <c r="M29"/>
  <c r="K31"/>
  <c r="J34"/>
  <c r="H37"/>
  <c r="I29"/>
  <c r="G31"/>
  <c r="F34"/>
  <c r="N35" i="28"/>
  <c r="M24"/>
  <c r="K26"/>
  <c r="J29"/>
  <c r="H32"/>
  <c r="G24"/>
  <c r="M26"/>
  <c r="L29"/>
  <c r="J32"/>
  <c r="H24"/>
  <c r="F26"/>
  <c r="M29"/>
  <c r="K32"/>
  <c r="J24"/>
  <c r="H26"/>
  <c r="G29"/>
  <c r="Q17" i="27"/>
  <c r="L24"/>
  <c r="R17"/>
  <c r="H26"/>
  <c r="S17"/>
  <c r="J26"/>
  <c r="P17"/>
  <c r="N17"/>
  <c r="G29"/>
  <c r="O17"/>
  <c r="F24"/>
  <c r="I32"/>
  <c r="N35"/>
  <c r="M24"/>
  <c r="K26"/>
  <c r="J29"/>
  <c r="H32"/>
  <c r="G24"/>
  <c r="M26"/>
  <c r="L29"/>
  <c r="J32"/>
  <c r="H24"/>
  <c r="F26"/>
  <c r="M29"/>
  <c r="K32"/>
  <c r="I24"/>
  <c r="G26"/>
  <c r="F29"/>
  <c r="L32"/>
  <c r="K24"/>
  <c r="I26"/>
  <c r="H29"/>
  <c r="F32"/>
  <c r="I29"/>
  <c r="N35" i="26"/>
  <c r="M24"/>
  <c r="K26"/>
  <c r="J29"/>
  <c r="H32"/>
  <c r="G24"/>
  <c r="M26"/>
  <c r="L29"/>
  <c r="J32"/>
  <c r="H24"/>
  <c r="F26"/>
  <c r="M29"/>
  <c r="K32"/>
  <c r="J24"/>
  <c r="H26"/>
  <c r="G29"/>
  <c r="M32"/>
  <c r="H29"/>
  <c r="F32"/>
  <c r="N44" i="22"/>
  <c r="M33"/>
  <c r="K35"/>
  <c r="J38"/>
  <c r="H41"/>
  <c r="I33"/>
  <c r="G35"/>
  <c r="F38"/>
  <c r="N35" i="25"/>
  <c r="I24"/>
  <c r="H26"/>
  <c r="H29"/>
  <c r="G32"/>
  <c r="M24"/>
  <c r="L26"/>
  <c r="L29"/>
  <c r="N35" i="24"/>
  <c r="I24"/>
  <c r="H26"/>
  <c r="H29"/>
  <c r="G32"/>
  <c r="J24"/>
  <c r="I26"/>
  <c r="I29"/>
  <c r="H32"/>
  <c r="J29"/>
  <c r="I32"/>
  <c r="L24"/>
  <c r="K26"/>
  <c r="K29"/>
  <c r="J32"/>
  <c r="M24"/>
  <c r="L26"/>
  <c r="L29"/>
  <c r="K32"/>
  <c r="F24"/>
  <c r="M26"/>
  <c r="M29"/>
  <c r="L32"/>
  <c r="G35" i="3"/>
  <c r="H35"/>
  <c r="I35"/>
  <c r="J35"/>
  <c r="K35"/>
  <c r="L35"/>
  <c r="M35"/>
  <c r="F35"/>
  <c r="G14" i="37" s="1"/>
  <c r="S16" i="3"/>
  <c r="Y4" i="37" s="1"/>
  <c r="R16" i="3"/>
  <c r="X4" i="37" s="1"/>
  <c r="Q16" i="3"/>
  <c r="W4" i="37" s="1"/>
  <c r="O16" i="3"/>
  <c r="U4" i="37" s="1"/>
  <c r="Q6" l="1"/>
  <c r="Q8"/>
  <c r="Q7"/>
  <c r="Q12"/>
  <c r="Q13"/>
  <c r="Q4"/>
  <c r="Q11"/>
  <c r="Q9"/>
  <c r="Q5"/>
  <c r="Q10"/>
  <c r="M14"/>
  <c r="M20"/>
  <c r="M35" s="1"/>
  <c r="M43" s="1"/>
  <c r="M47" s="1"/>
  <c r="K14"/>
  <c r="K20"/>
  <c r="K35" s="1"/>
  <c r="K43" s="1"/>
  <c r="K47" s="1"/>
  <c r="J14"/>
  <c r="J20"/>
  <c r="J35" s="1"/>
  <c r="J43" s="1"/>
  <c r="J47" s="1"/>
  <c r="N14"/>
  <c r="N20"/>
  <c r="N35" s="1"/>
  <c r="N43" s="1"/>
  <c r="N47" s="1"/>
  <c r="L14"/>
  <c r="L20"/>
  <c r="L35" s="1"/>
  <c r="L43" s="1"/>
  <c r="L47" s="1"/>
  <c r="I20"/>
  <c r="I35" s="1"/>
  <c r="I43" s="1"/>
  <c r="I47" s="1"/>
  <c r="I14"/>
  <c r="H20"/>
  <c r="H35" s="1"/>
  <c r="H43" s="1"/>
  <c r="H47" s="1"/>
  <c r="H14"/>
  <c r="O38" i="34"/>
  <c r="O29" i="31"/>
  <c r="O24"/>
  <c r="O26"/>
  <c r="O32"/>
  <c r="O24" i="25"/>
  <c r="O32"/>
  <c r="O26"/>
  <c r="O26" i="24"/>
  <c r="O35" i="34"/>
  <c r="O32"/>
  <c r="O30"/>
  <c r="O32" i="24"/>
  <c r="O29"/>
  <c r="O29" i="25"/>
  <c r="X5" i="37"/>
  <c r="O41" i="22"/>
  <c r="N34" i="30"/>
  <c r="O29"/>
  <c r="O37"/>
  <c r="Y5" i="37"/>
  <c r="O24" i="24"/>
  <c r="G20" i="37"/>
  <c r="T5"/>
  <c r="V5"/>
  <c r="U5"/>
  <c r="O37" i="29"/>
  <c r="W5" i="37"/>
  <c r="O35" i="36"/>
  <c r="N32"/>
  <c r="O32"/>
  <c r="N27"/>
  <c r="O27"/>
  <c r="O29"/>
  <c r="O32" i="35"/>
  <c r="O26"/>
  <c r="O24"/>
  <c r="N24"/>
  <c r="O29"/>
  <c r="N29"/>
  <c r="N35" i="34"/>
  <c r="N30"/>
  <c r="O26" i="33"/>
  <c r="O29"/>
  <c r="O32"/>
  <c r="O24"/>
  <c r="N24"/>
  <c r="N29"/>
  <c r="N26" i="32"/>
  <c r="O34"/>
  <c r="O28"/>
  <c r="O31"/>
  <c r="N31"/>
  <c r="O26"/>
  <c r="N29" i="31"/>
  <c r="N24"/>
  <c r="O31" i="30"/>
  <c r="N29"/>
  <c r="O34"/>
  <c r="O29" i="29"/>
  <c r="O31"/>
  <c r="N29"/>
  <c r="O34"/>
  <c r="N34"/>
  <c r="N29" i="28"/>
  <c r="N24"/>
  <c r="O32"/>
  <c r="O26"/>
  <c r="O29"/>
  <c r="O24"/>
  <c r="O24" i="27"/>
  <c r="O32"/>
  <c r="N24"/>
  <c r="O26"/>
  <c r="O29"/>
  <c r="N29"/>
  <c r="O29" i="26"/>
  <c r="O24"/>
  <c r="O32"/>
  <c r="N29"/>
  <c r="N24"/>
  <c r="O26"/>
  <c r="O33" i="22"/>
  <c r="O35"/>
  <c r="N33"/>
  <c r="O38"/>
  <c r="N38"/>
  <c r="N29" i="25"/>
  <c r="N24"/>
  <c r="N29" i="24"/>
  <c r="N24"/>
  <c r="P9" i="37" l="1"/>
  <c r="P12"/>
  <c r="P4"/>
  <c r="P6"/>
  <c r="O14"/>
  <c r="O20"/>
  <c r="G35"/>
  <c r="O37" l="1"/>
  <c r="O38"/>
  <c r="O9"/>
  <c r="O4"/>
  <c r="O35"/>
  <c r="G43"/>
  <c r="S17" i="3"/>
  <c r="R17"/>
  <c r="M32"/>
  <c r="N12" i="37" s="1"/>
  <c r="L29" i="3"/>
  <c r="M9" i="37" s="1"/>
  <c r="K26" i="3"/>
  <c r="L6" i="37" s="1"/>
  <c r="J24" i="3"/>
  <c r="K4" i="37" s="1"/>
  <c r="L32" i="3"/>
  <c r="M12" i="37" s="1"/>
  <c r="K29" i="3"/>
  <c r="L9" i="37" s="1"/>
  <c r="J26" i="3"/>
  <c r="K6" i="37" s="1"/>
  <c r="I24" i="3"/>
  <c r="J4" i="37" s="1"/>
  <c r="K32" i="3"/>
  <c r="L12" i="37" s="1"/>
  <c r="J29" i="3"/>
  <c r="K9" i="37" s="1"/>
  <c r="I26" i="3"/>
  <c r="J6" i="37" s="1"/>
  <c r="H24" i="3"/>
  <c r="I4" i="37" s="1"/>
  <c r="J32" i="3"/>
  <c r="K12" i="37" s="1"/>
  <c r="I29" i="3"/>
  <c r="J9" i="37" s="1"/>
  <c r="H26" i="3"/>
  <c r="I6" i="37" s="1"/>
  <c r="G24" i="3"/>
  <c r="H4" i="37" s="1"/>
  <c r="I32" i="3"/>
  <c r="J12" i="37" s="1"/>
  <c r="H29" i="3"/>
  <c r="I9" i="37" s="1"/>
  <c r="G26" i="3"/>
  <c r="H6" i="37" s="1"/>
  <c r="F32" i="3"/>
  <c r="G12" i="37" s="1"/>
  <c r="H32" i="3"/>
  <c r="I12" i="37" s="1"/>
  <c r="G29" i="3"/>
  <c r="H9" i="37" s="1"/>
  <c r="M24" i="3"/>
  <c r="N4" i="37" s="1"/>
  <c r="F29" i="3"/>
  <c r="G9" i="37" s="1"/>
  <c r="G32" i="3"/>
  <c r="H12" i="37" s="1"/>
  <c r="M26" i="3"/>
  <c r="N6" i="37" s="1"/>
  <c r="L24" i="3"/>
  <c r="M4" i="37" s="1"/>
  <c r="F24" i="3"/>
  <c r="G4" i="37" s="1"/>
  <c r="M29" i="3"/>
  <c r="N9" i="37" s="1"/>
  <c r="L26" i="3"/>
  <c r="M6" i="37" s="1"/>
  <c r="K24" i="3"/>
  <c r="L4" i="37" s="1"/>
  <c r="F26" i="3"/>
  <c r="G6" i="37" s="1"/>
  <c r="N17" i="3"/>
  <c r="P17"/>
  <c r="O17"/>
  <c r="Q17"/>
  <c r="G47" i="37" l="1"/>
  <c r="O43"/>
  <c r="O47" s="1"/>
  <c r="O24" i="3"/>
  <c r="O32"/>
  <c r="O26"/>
  <c r="O29"/>
  <c r="N29"/>
  <c r="N24"/>
  <c r="N35" l="1"/>
</calcChain>
</file>

<file path=xl/sharedStrings.xml><?xml version="1.0" encoding="utf-8"?>
<sst xmlns="http://schemas.openxmlformats.org/spreadsheetml/2006/main" count="542" uniqueCount="88">
  <si>
    <t>professionalità del personale</t>
  </si>
  <si>
    <t>SUGGERIMENTI</t>
  </si>
  <si>
    <t>FARMACIA</t>
  </si>
  <si>
    <t>cortesia del personale</t>
  </si>
  <si>
    <t>gamma prodotti presenti in Farmacia</t>
  </si>
  <si>
    <t>gamma servizi a disposizione dell'utenza</t>
  </si>
  <si>
    <t>chiarezza e completezza delle info. ottenute in farmacia sui servizi</t>
  </si>
  <si>
    <t>giudizio generale sul livello dei servizi usufruiti e/o sulla farmacia</t>
  </si>
  <si>
    <t>N° Quest.</t>
  </si>
  <si>
    <t>età:                                  31 - 50</t>
  </si>
  <si>
    <t>MASCHIO</t>
  </si>
  <si>
    <t>FEMMINA</t>
  </si>
  <si>
    <t xml:space="preserve">età:                                   &lt; 30 </t>
  </si>
  <si>
    <t>età:                                   &gt; 50</t>
  </si>
  <si>
    <t>OTTIMO</t>
  </si>
  <si>
    <t>INSUFFICIENTE</t>
  </si>
  <si>
    <t>BUONO</t>
  </si>
  <si>
    <t>1)</t>
  </si>
  <si>
    <t>2)</t>
  </si>
  <si>
    <t>Inserire all'interno delle corrispondenti cartelle F1, F2, F3,…. i dati dei Questionari dell'anno di ciascuna Farmacia</t>
  </si>
  <si>
    <t>Inserire (manualmente!, sulla base del cartaceo "Analisi dei Dati"), all'interno di ciascuna cartella F1, F2, F3 i dati e % relative all'anno precedente</t>
  </si>
  <si>
    <t>CROSS-REFERENCE</t>
  </si>
  <si>
    <t>INSODDISFATTO</t>
  </si>
  <si>
    <t>SODDISFATTO</t>
  </si>
  <si>
    <t>ESTREMAMENTE SODDISFATTO</t>
  </si>
  <si>
    <t>ESTREMAMENTE INSODDISFATTO</t>
  </si>
  <si>
    <t>F.01 - "S.ELENA"</t>
  </si>
  <si>
    <t>F.03 - "AL BIVIO"</t>
  </si>
  <si>
    <t>F.04 - "SERENISSIMA"</t>
  </si>
  <si>
    <t>F.05 - "DUCALE"</t>
  </si>
  <si>
    <t>F.06 - "RIALTO"</t>
  </si>
  <si>
    <t>F.07 - "GARIBALDI"</t>
  </si>
  <si>
    <t>F.08 - "ALLA STAZIONE"</t>
  </si>
  <si>
    <t>F.09 - "AMBASCIATORI"</t>
  </si>
  <si>
    <t>F.10 - "ALLA PACE"</t>
  </si>
  <si>
    <t>F.11 - "ALLA CHIESA"</t>
  </si>
  <si>
    <t>F.12 - "AL BRENTA"</t>
  </si>
  <si>
    <t>F.13 - "RISORTA"</t>
  </si>
  <si>
    <t>F.14 - "COLLEONI"</t>
  </si>
  <si>
    <t>F.15 - "PELLESTRINA"</t>
  </si>
  <si>
    <t>tempi di attesa</t>
  </si>
  <si>
    <t>ambiente confortevole</t>
  </si>
  <si>
    <t>n°Questionari</t>
  </si>
  <si>
    <t>Voto</t>
  </si>
  <si>
    <t>PUNTEGGIO SINTETICO =</t>
  </si>
  <si>
    <t>FARMACIA N°1  - S.ELENA</t>
  </si>
  <si>
    <t>FARMACIA N°3  - AL BIVIO</t>
  </si>
  <si>
    <t>FARMACIA N°4  - SERENISSIMA</t>
  </si>
  <si>
    <t>FARMACIA N°5 - DUCALE</t>
  </si>
  <si>
    <t>FARMACIA N°7 - GARIBALDI</t>
  </si>
  <si>
    <t>FARMACIA N°8 - ALLA STAZIONE</t>
  </si>
  <si>
    <t>FARMACIA N°9 - AMBASCIATORI</t>
  </si>
  <si>
    <t>FARMACIA N°10 - ALLA PACE</t>
  </si>
  <si>
    <t>FARMACIA N°12 - AL BRENTA</t>
  </si>
  <si>
    <t>FARMACIA N°13 - ALLA RISORTA</t>
  </si>
  <si>
    <t>FARMACIA N°14 - COLLEONI</t>
  </si>
  <si>
    <t>FARMACIA N°15 - PELLESTRINA</t>
  </si>
  <si>
    <t>SODDISFATTI</t>
  </si>
  <si>
    <t>INSODDISFATTI</t>
  </si>
  <si>
    <t>Livelli di voto</t>
  </si>
  <si>
    <t>Livelli di soddisfazione</t>
  </si>
  <si>
    <t>Aspetti oggetto di valutazione</t>
  </si>
  <si>
    <t>«9»</t>
  </si>
  <si>
    <t>«8»</t>
  </si>
  <si>
    <t>«7»</t>
  </si>
  <si>
    <t>«6»</t>
  </si>
  <si>
    <t>«5»</t>
  </si>
  <si>
    <t>«4»</t>
  </si>
  <si>
    <t>«3»</t>
  </si>
  <si>
    <t>«2»</t>
  </si>
  <si>
    <t>«1»</t>
  </si>
  <si>
    <t>«10»</t>
  </si>
  <si>
    <t>Punteggio medio per Farmacia</t>
  </si>
  <si>
    <t xml:space="preserve">età: &lt; 30 </t>
  </si>
  <si>
    <t>età: 31 - 50</t>
  </si>
  <si>
    <t>età: &gt; 50</t>
  </si>
  <si>
    <t>FARMACIA N°18 - SALZANO</t>
  </si>
  <si>
    <t>F.18 - "SALZANO"</t>
  </si>
  <si>
    <t>ANNO 2016/2017</t>
  </si>
  <si>
    <t>PUNT. SINTETICO (Anno in esame)</t>
  </si>
  <si>
    <t>PUNT. SINTETICO (Anno-1)</t>
  </si>
  <si>
    <t>PUNT. SINTETICO (Anno -2)</t>
  </si>
  <si>
    <t>Var % (da anno precedente)</t>
  </si>
  <si>
    <t>min</t>
  </si>
  <si>
    <t>max</t>
  </si>
  <si>
    <t>Anno  2018</t>
  </si>
  <si>
    <t>FARMACIA N 11 - ALLA CHIESA</t>
  </si>
  <si>
    <t>ANNO 2018/2019</t>
  </si>
</sst>
</file>

<file path=xl/styles.xml><?xml version="1.0" encoding="utf-8"?>
<styleSheet xmlns="http://schemas.openxmlformats.org/spreadsheetml/2006/main">
  <fonts count="30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.5"/>
      <name val="Calibri"/>
      <family val="2"/>
      <scheme val="minor"/>
    </font>
    <font>
      <i/>
      <sz val="18"/>
      <name val="Calibri"/>
      <family val="2"/>
      <scheme val="minor"/>
    </font>
    <font>
      <sz val="13.5"/>
      <name val="Calibri"/>
      <family val="2"/>
      <scheme val="minor"/>
    </font>
    <font>
      <sz val="16"/>
      <name val="Passion One"/>
      <family val="3"/>
    </font>
    <font>
      <i/>
      <sz val="18"/>
      <name val="Passion One"/>
      <family val="3"/>
    </font>
    <font>
      <sz val="24"/>
      <name val="Passion One"/>
      <family val="3"/>
    </font>
    <font>
      <sz val="18.5"/>
      <name val="Passion One"/>
      <family val="3"/>
    </font>
    <font>
      <b/>
      <sz val="16"/>
      <name val="Passion One"/>
      <family val="3"/>
    </font>
    <font>
      <sz val="15"/>
      <name val="Passion One"/>
      <family val="3"/>
    </font>
    <font>
      <sz val="19.5"/>
      <name val="Passion One"/>
      <family val="3"/>
    </font>
    <font>
      <sz val="18"/>
      <name val="Dutch801 XBd BT"/>
      <family val="1"/>
    </font>
    <font>
      <sz val="20"/>
      <name val="Dutch801 XBd BT"/>
      <family val="1"/>
    </font>
    <font>
      <sz val="18"/>
      <name val="Passion One"/>
      <family val="3"/>
    </font>
    <font>
      <sz val="20"/>
      <name val="Swis721 Hv BT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969"/>
        <bgColor indexed="64"/>
      </patternFill>
    </fill>
    <fill>
      <patternFill patternType="gray125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7CB4D"/>
        <bgColor indexed="64"/>
      </patternFill>
    </fill>
    <fill>
      <patternFill patternType="solid">
        <fgColor rgb="FFB3F169"/>
        <bgColor indexed="64"/>
      </patternFill>
    </fill>
    <fill>
      <patternFill patternType="solid">
        <fgColor rgb="FFFED66B"/>
        <bgColor indexed="64"/>
      </patternFill>
    </fill>
    <fill>
      <patternFill patternType="solid">
        <fgColor theme="5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0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76" xfId="0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8" borderId="2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7" fillId="8" borderId="26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7" fillId="8" borderId="2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0" fontId="7" fillId="8" borderId="20" xfId="0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7" fillId="0" borderId="77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/>
    </xf>
    <xf numFmtId="3" fontId="7" fillId="0" borderId="5" xfId="0" applyNumberFormat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7" fillId="8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8" borderId="75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2" fillId="0" borderId="0" xfId="0" applyFont="1" applyFill="1"/>
    <xf numFmtId="10" fontId="9" fillId="8" borderId="25" xfId="1" applyNumberFormat="1" applyFont="1" applyFill="1" applyBorder="1" applyAlignment="1">
      <alignment horizontal="center" vertical="center"/>
    </xf>
    <xf numFmtId="10" fontId="9" fillId="0" borderId="12" xfId="1" applyNumberFormat="1" applyFont="1" applyFill="1" applyBorder="1" applyAlignment="1">
      <alignment horizontal="center" vertical="center"/>
    </xf>
    <xf numFmtId="10" fontId="9" fillId="0" borderId="9" xfId="1" applyNumberFormat="1" applyFont="1" applyFill="1" applyBorder="1" applyAlignment="1">
      <alignment horizontal="center" vertical="center"/>
    </xf>
    <xf numFmtId="10" fontId="9" fillId="0" borderId="28" xfId="1" applyNumberFormat="1" applyFont="1" applyFill="1" applyBorder="1" applyAlignment="1">
      <alignment horizontal="center" vertical="center"/>
    </xf>
    <xf numFmtId="10" fontId="9" fillId="8" borderId="30" xfId="1" applyNumberFormat="1" applyFont="1" applyFill="1" applyBorder="1" applyAlignment="1">
      <alignment horizontal="center" vertical="center"/>
    </xf>
    <xf numFmtId="10" fontId="9" fillId="8" borderId="28" xfId="1" applyNumberFormat="1" applyFont="1" applyFill="1" applyBorder="1" applyAlignment="1">
      <alignment horizontal="center" vertical="center"/>
    </xf>
    <xf numFmtId="10" fontId="9" fillId="0" borderId="0" xfId="1" applyNumberFormat="1" applyFont="1" applyFill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0" xfId="0" applyFont="1"/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1" fillId="8" borderId="70" xfId="0" applyFont="1" applyFill="1" applyBorder="1" applyAlignment="1">
      <alignment horizontal="center" vertical="center" textRotation="90"/>
    </xf>
    <xf numFmtId="0" fontId="11" fillId="8" borderId="7" xfId="0" applyFont="1" applyFill="1" applyBorder="1" applyAlignment="1">
      <alignment horizontal="center" vertical="center" textRotation="90"/>
    </xf>
    <xf numFmtId="0" fontId="11" fillId="8" borderId="2" xfId="0" applyFont="1" applyFill="1" applyBorder="1" applyAlignment="1">
      <alignment horizontal="center" vertical="center" textRotation="90"/>
    </xf>
    <xf numFmtId="10" fontId="16" fillId="0" borderId="0" xfId="1" applyNumberFormat="1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10" fontId="9" fillId="0" borderId="12" xfId="1" applyNumberFormat="1" applyFont="1" applyBorder="1" applyAlignment="1">
      <alignment horizontal="center" vertical="center"/>
    </xf>
    <xf numFmtId="10" fontId="9" fillId="0" borderId="9" xfId="1" applyNumberFormat="1" applyFont="1" applyBorder="1" applyAlignment="1">
      <alignment horizontal="center" vertical="center"/>
    </xf>
    <xf numFmtId="10" fontId="9" fillId="0" borderId="27" xfId="1" applyNumberFormat="1" applyFont="1" applyBorder="1" applyAlignment="1">
      <alignment horizontal="center" vertical="center"/>
    </xf>
    <xf numFmtId="10" fontId="9" fillId="8" borderId="12" xfId="1" applyNumberFormat="1" applyFont="1" applyFill="1" applyBorder="1" applyAlignment="1">
      <alignment horizontal="center" vertical="center"/>
    </xf>
    <xf numFmtId="10" fontId="16" fillId="5" borderId="56" xfId="1" applyNumberFormat="1" applyFont="1" applyFill="1" applyBorder="1" applyAlignment="1">
      <alignment horizontal="center"/>
    </xf>
    <xf numFmtId="10" fontId="16" fillId="4" borderId="56" xfId="1" applyNumberFormat="1" applyFont="1" applyFill="1" applyBorder="1" applyAlignment="1">
      <alignment horizontal="center"/>
    </xf>
    <xf numFmtId="10" fontId="16" fillId="4" borderId="57" xfId="1" applyNumberFormat="1" applyFont="1" applyFill="1" applyBorder="1" applyAlignment="1">
      <alignment horizontal="center"/>
    </xf>
    <xf numFmtId="0" fontId="8" fillId="0" borderId="58" xfId="0" applyFont="1" applyBorder="1" applyAlignment="1">
      <alignment vertical="center" textRotation="90" wrapText="1"/>
    </xf>
    <xf numFmtId="0" fontId="3" fillId="0" borderId="58" xfId="0" applyFont="1" applyBorder="1"/>
    <xf numFmtId="0" fontId="17" fillId="0" borderId="58" xfId="0" applyFont="1" applyFill="1" applyBorder="1" applyAlignment="1"/>
    <xf numFmtId="0" fontId="3" fillId="0" borderId="0" xfId="0" applyFont="1" applyFill="1"/>
    <xf numFmtId="0" fontId="2" fillId="0" borderId="0" xfId="0" applyFont="1" applyBorder="1"/>
    <xf numFmtId="1" fontId="7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vertical="center"/>
    </xf>
    <xf numFmtId="0" fontId="2" fillId="2" borderId="73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10" fontId="6" fillId="6" borderId="22" xfId="1" applyNumberFormat="1" applyFont="1" applyFill="1" applyBorder="1" applyAlignment="1">
      <alignment horizontal="center" vertical="center"/>
    </xf>
    <xf numFmtId="10" fontId="6" fillId="6" borderId="23" xfId="1" applyNumberFormat="1" applyFont="1" applyFill="1" applyBorder="1" applyAlignment="1">
      <alignment horizontal="center" vertical="center"/>
    </xf>
    <xf numFmtId="10" fontId="6" fillId="5" borderId="23" xfId="1" applyNumberFormat="1" applyFont="1" applyFill="1" applyBorder="1" applyAlignment="1">
      <alignment horizontal="center" vertical="center"/>
    </xf>
    <xf numFmtId="10" fontId="6" fillId="4" borderId="23" xfId="1" applyNumberFormat="1" applyFont="1" applyFill="1" applyBorder="1" applyAlignment="1">
      <alignment horizontal="center" vertical="center"/>
    </xf>
    <xf numFmtId="10" fontId="6" fillId="4" borderId="25" xfId="1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 vertical="center" textRotation="90"/>
    </xf>
    <xf numFmtId="0" fontId="5" fillId="8" borderId="2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10" fontId="6" fillId="0" borderId="0" xfId="1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2" fontId="19" fillId="9" borderId="7" xfId="0" applyNumberFormat="1" applyFont="1" applyFill="1" applyBorder="1" applyAlignment="1">
      <alignment horizontal="center"/>
    </xf>
    <xf numFmtId="2" fontId="19" fillId="9" borderId="1" xfId="0" applyNumberFormat="1" applyFont="1" applyFill="1" applyBorder="1" applyAlignment="1">
      <alignment horizontal="center"/>
    </xf>
    <xf numFmtId="2" fontId="19" fillId="9" borderId="2" xfId="0" applyNumberFormat="1" applyFont="1" applyFill="1" applyBorder="1" applyAlignment="1">
      <alignment horizontal="center"/>
    </xf>
    <xf numFmtId="0" fontId="20" fillId="0" borderId="58" xfId="0" applyFont="1" applyFill="1" applyBorder="1" applyAlignment="1">
      <alignment horizontal="right" vertical="center"/>
    </xf>
    <xf numFmtId="2" fontId="21" fillId="0" borderId="47" xfId="0" applyNumberFormat="1" applyFont="1" applyFill="1" applyBorder="1" applyAlignment="1">
      <alignment horizontal="center"/>
    </xf>
    <xf numFmtId="10" fontId="6" fillId="10" borderId="22" xfId="1" applyNumberFormat="1" applyFont="1" applyFill="1" applyBorder="1" applyAlignment="1">
      <alignment horizontal="center" vertical="center"/>
    </xf>
    <xf numFmtId="10" fontId="6" fillId="10" borderId="23" xfId="1" applyNumberFormat="1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10" fontId="16" fillId="10" borderId="46" xfId="1" applyNumberFormat="1" applyFont="1" applyFill="1" applyBorder="1" applyAlignment="1">
      <alignment horizontal="center"/>
    </xf>
    <xf numFmtId="10" fontId="16" fillId="10" borderId="56" xfId="1" applyNumberFormat="1" applyFont="1" applyFill="1" applyBorder="1" applyAlignment="1">
      <alignment horizontal="center"/>
    </xf>
    <xf numFmtId="10" fontId="16" fillId="11" borderId="56" xfId="1" applyNumberFormat="1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10" fontId="6" fillId="11" borderId="23" xfId="1" applyNumberFormat="1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vertical="center"/>
    </xf>
    <xf numFmtId="0" fontId="2" fillId="12" borderId="55" xfId="0" applyFont="1" applyFill="1" applyBorder="1" applyAlignment="1">
      <alignment vertical="center"/>
    </xf>
    <xf numFmtId="0" fontId="2" fillId="11" borderId="55" xfId="0" applyFont="1" applyFill="1" applyBorder="1" applyAlignment="1">
      <alignment vertical="center"/>
    </xf>
    <xf numFmtId="0" fontId="2" fillId="10" borderId="55" xfId="0" applyFont="1" applyFill="1" applyBorder="1" applyAlignment="1">
      <alignment vertical="center"/>
    </xf>
    <xf numFmtId="0" fontId="2" fillId="10" borderId="49" xfId="0" applyFont="1" applyFill="1" applyBorder="1" applyAlignment="1">
      <alignment vertical="center"/>
    </xf>
    <xf numFmtId="0" fontId="14" fillId="10" borderId="46" xfId="0" applyFont="1" applyFill="1" applyBorder="1" applyAlignment="1">
      <alignment horizontal="center" wrapText="1"/>
    </xf>
    <xf numFmtId="0" fontId="14" fillId="10" borderId="56" xfId="0" applyFont="1" applyFill="1" applyBorder="1" applyAlignment="1">
      <alignment horizontal="center"/>
    </xf>
    <xf numFmtId="0" fontId="14" fillId="11" borderId="56" xfId="0" applyFont="1" applyFill="1" applyBorder="1" applyAlignment="1">
      <alignment horizontal="center"/>
    </xf>
    <xf numFmtId="0" fontId="14" fillId="5" borderId="5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57" xfId="0" applyFont="1" applyFill="1" applyBorder="1" applyAlignment="1">
      <alignment horizontal="center"/>
    </xf>
    <xf numFmtId="2" fontId="22" fillId="0" borderId="59" xfId="0" applyNumberFormat="1" applyFont="1" applyFill="1" applyBorder="1" applyAlignment="1">
      <alignment horizontal="center" vertical="center"/>
    </xf>
    <xf numFmtId="2" fontId="22" fillId="0" borderId="50" xfId="0" applyNumberFormat="1" applyFont="1" applyFill="1" applyBorder="1" applyAlignment="1">
      <alignment horizontal="center" vertical="center"/>
    </xf>
    <xf numFmtId="2" fontId="22" fillId="0" borderId="51" xfId="0" applyNumberFormat="1" applyFont="1" applyFill="1" applyBorder="1" applyAlignment="1">
      <alignment horizontal="center" vertical="center"/>
    </xf>
    <xf numFmtId="2" fontId="14" fillId="0" borderId="42" xfId="0" applyNumberFormat="1" applyFont="1" applyFill="1" applyBorder="1" applyAlignment="1">
      <alignment horizontal="center" vertical="center"/>
    </xf>
    <xf numFmtId="2" fontId="14" fillId="0" borderId="43" xfId="0" applyNumberFormat="1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center" vertical="center"/>
    </xf>
    <xf numFmtId="2" fontId="14" fillId="0" borderId="54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55" xfId="0" applyNumberFormat="1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/>
    </xf>
    <xf numFmtId="2" fontId="23" fillId="9" borderId="46" xfId="0" applyNumberFormat="1" applyFont="1" applyFill="1" applyBorder="1" applyAlignment="1">
      <alignment horizontal="center" vertical="center"/>
    </xf>
    <xf numFmtId="2" fontId="23" fillId="9" borderId="56" xfId="0" applyNumberFormat="1" applyFont="1" applyFill="1" applyBorder="1" applyAlignment="1">
      <alignment horizontal="center" vertical="center"/>
    </xf>
    <xf numFmtId="0" fontId="24" fillId="9" borderId="65" xfId="0" applyFont="1" applyFill="1" applyBorder="1" applyAlignment="1">
      <alignment horizontal="center" vertical="center" wrapText="1"/>
    </xf>
    <xf numFmtId="2" fontId="25" fillId="0" borderId="59" xfId="2" applyNumberFormat="1" applyFont="1" applyFill="1" applyBorder="1" applyAlignment="1">
      <alignment horizontal="center"/>
    </xf>
    <xf numFmtId="2" fontId="25" fillId="0" borderId="50" xfId="2" applyNumberFormat="1" applyFont="1" applyFill="1" applyBorder="1" applyAlignment="1">
      <alignment horizontal="center"/>
    </xf>
    <xf numFmtId="2" fontId="25" fillId="0" borderId="51" xfId="2" applyNumberFormat="1" applyFont="1" applyFill="1" applyBorder="1" applyAlignment="1">
      <alignment horizontal="center"/>
    </xf>
    <xf numFmtId="2" fontId="25" fillId="0" borderId="59" xfId="0" applyNumberFormat="1" applyFont="1" applyFill="1" applyBorder="1" applyAlignment="1">
      <alignment horizontal="center"/>
    </xf>
    <xf numFmtId="2" fontId="25" fillId="0" borderId="50" xfId="0" applyNumberFormat="1" applyFont="1" applyFill="1" applyBorder="1" applyAlignment="1">
      <alignment horizontal="center"/>
    </xf>
    <xf numFmtId="2" fontId="25" fillId="0" borderId="51" xfId="0" applyNumberFormat="1" applyFont="1" applyFill="1" applyBorder="1" applyAlignment="1">
      <alignment horizontal="center"/>
    </xf>
    <xf numFmtId="0" fontId="20" fillId="0" borderId="82" xfId="0" applyFont="1" applyFill="1" applyBorder="1" applyAlignment="1">
      <alignment horizontal="right" vertical="center"/>
    </xf>
    <xf numFmtId="0" fontId="20" fillId="0" borderId="47" xfId="0" applyFont="1" applyFill="1" applyBorder="1" applyAlignment="1">
      <alignment horizontal="right" vertical="center"/>
    </xf>
    <xf numFmtId="1" fontId="11" fillId="0" borderId="11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center" vertical="center" textRotation="90" wrapText="1"/>
    </xf>
    <xf numFmtId="10" fontId="6" fillId="3" borderId="23" xfId="1" applyNumberFormat="1" applyFont="1" applyFill="1" applyBorder="1" applyAlignment="1">
      <alignment horizontal="center" vertical="center"/>
    </xf>
    <xf numFmtId="2" fontId="29" fillId="9" borderId="21" xfId="0" applyNumberFormat="1" applyFont="1" applyFill="1" applyBorder="1" applyAlignment="1">
      <alignment horizontal="center"/>
    </xf>
    <xf numFmtId="0" fontId="2" fillId="7" borderId="42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8" xfId="0" applyFont="1" applyFill="1" applyBorder="1" applyAlignment="1">
      <alignment vertical="center"/>
    </xf>
    <xf numFmtId="0" fontId="2" fillId="7" borderId="54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12" borderId="54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2" fillId="10" borderId="5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44" xfId="0" applyFont="1" applyFill="1" applyBorder="1" applyAlignment="1">
      <alignment horizontal="center"/>
    </xf>
    <xf numFmtId="0" fontId="2" fillId="10" borderId="45" xfId="0" applyFont="1" applyFill="1" applyBorder="1" applyAlignment="1">
      <alignment horizontal="center"/>
    </xf>
    <xf numFmtId="49" fontId="4" fillId="0" borderId="82" xfId="0" applyNumberFormat="1" applyFont="1" applyBorder="1" applyAlignment="1">
      <alignment horizontal="left" vertic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5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8" fillId="13" borderId="47" xfId="0" applyFont="1" applyFill="1" applyBorder="1" applyAlignment="1">
      <alignment horizontal="right" vertical="center"/>
    </xf>
    <xf numFmtId="10" fontId="26" fillId="13" borderId="59" xfId="1" applyNumberFormat="1" applyFont="1" applyFill="1" applyBorder="1" applyAlignment="1">
      <alignment horizontal="center" vertical="center"/>
    </xf>
    <xf numFmtId="10" fontId="26" fillId="13" borderId="50" xfId="1" applyNumberFormat="1" applyFont="1" applyFill="1" applyBorder="1" applyAlignment="1">
      <alignment horizontal="center" vertical="center"/>
    </xf>
    <xf numFmtId="10" fontId="26" fillId="13" borderId="51" xfId="1" applyNumberFormat="1" applyFont="1" applyFill="1" applyBorder="1" applyAlignment="1">
      <alignment horizontal="center" vertical="center"/>
    </xf>
    <xf numFmtId="10" fontId="27" fillId="13" borderId="47" xfId="1" applyNumberFormat="1" applyFont="1" applyFill="1" applyBorder="1" applyAlignment="1">
      <alignment horizontal="center" vertical="center"/>
    </xf>
    <xf numFmtId="0" fontId="7" fillId="0" borderId="92" xfId="0" applyNumberFormat="1" applyFont="1" applyBorder="1" applyAlignment="1">
      <alignment horizontal="center"/>
    </xf>
    <xf numFmtId="3" fontId="7" fillId="0" borderId="71" xfId="0" applyNumberFormat="1" applyFont="1" applyFill="1" applyBorder="1" applyAlignment="1">
      <alignment horizontal="center"/>
    </xf>
    <xf numFmtId="3" fontId="7" fillId="0" borderId="67" xfId="0" applyNumberFormat="1" applyFont="1" applyFill="1" applyBorder="1" applyAlignment="1">
      <alignment horizontal="center"/>
    </xf>
    <xf numFmtId="3" fontId="7" fillId="0" borderId="72" xfId="0" applyNumberFormat="1" applyFont="1" applyFill="1" applyBorder="1" applyAlignment="1">
      <alignment horizontal="center"/>
    </xf>
    <xf numFmtId="0" fontId="7" fillId="8" borderId="93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8" borderId="71" xfId="0" applyFont="1" applyFill="1" applyBorder="1" applyAlignment="1">
      <alignment horizontal="center"/>
    </xf>
    <xf numFmtId="0" fontId="7" fillId="8" borderId="72" xfId="0" applyFont="1" applyFill="1" applyBorder="1" applyAlignment="1">
      <alignment horizontal="center"/>
    </xf>
    <xf numFmtId="0" fontId="7" fillId="8" borderId="94" xfId="0" applyFont="1" applyFill="1" applyBorder="1" applyAlignment="1">
      <alignment horizontal="center"/>
    </xf>
    <xf numFmtId="0" fontId="7" fillId="8" borderId="95" xfId="0" applyFont="1" applyFill="1" applyBorder="1" applyAlignment="1">
      <alignment horizontal="center"/>
    </xf>
    <xf numFmtId="0" fontId="7" fillId="8" borderId="96" xfId="0" applyFont="1" applyFill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7" fillId="0" borderId="98" xfId="0" applyFont="1" applyFill="1" applyBorder="1" applyAlignment="1">
      <alignment horizontal="center"/>
    </xf>
    <xf numFmtId="10" fontId="4" fillId="7" borderId="90" xfId="1" applyNumberFormat="1" applyFont="1" applyFill="1" applyBorder="1" applyAlignment="1">
      <alignment horizontal="center" vertical="center"/>
    </xf>
    <xf numFmtId="10" fontId="4" fillId="7" borderId="91" xfId="1" applyNumberFormat="1" applyFont="1" applyFill="1" applyBorder="1" applyAlignment="1">
      <alignment horizontal="center" vertical="center"/>
    </xf>
    <xf numFmtId="10" fontId="4" fillId="7" borderId="56" xfId="0" applyNumberFormat="1" applyFont="1" applyFill="1" applyBorder="1" applyAlignment="1">
      <alignment horizontal="center" vertical="center"/>
    </xf>
    <xf numFmtId="0" fontId="4" fillId="7" borderId="57" xfId="0" applyFont="1" applyFill="1" applyBorder="1" applyAlignment="1">
      <alignment horizontal="center" vertical="center"/>
    </xf>
    <xf numFmtId="2" fontId="15" fillId="0" borderId="82" xfId="0" applyNumberFormat="1" applyFont="1" applyFill="1" applyBorder="1" applyAlignment="1">
      <alignment horizontal="center" vertical="center"/>
    </xf>
    <xf numFmtId="2" fontId="15" fillId="0" borderId="83" xfId="0" applyNumberFormat="1" applyFont="1" applyFill="1" applyBorder="1" applyAlignment="1">
      <alignment horizontal="center" vertical="center"/>
    </xf>
    <xf numFmtId="2" fontId="15" fillId="0" borderId="84" xfId="0" applyNumberFormat="1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2" fontId="4" fillId="10" borderId="46" xfId="0" applyNumberFormat="1" applyFont="1" applyFill="1" applyBorder="1" applyAlignment="1">
      <alignment horizontal="right" vertical="center"/>
    </xf>
    <xf numFmtId="2" fontId="4" fillId="10" borderId="56" xfId="0" applyNumberFormat="1" applyFont="1" applyFill="1" applyBorder="1" applyAlignment="1">
      <alignment horizontal="right" vertical="center"/>
    </xf>
    <xf numFmtId="10" fontId="4" fillId="10" borderId="42" xfId="1" applyNumberFormat="1" applyFont="1" applyFill="1" applyBorder="1" applyAlignment="1">
      <alignment horizontal="center" vertical="center"/>
    </xf>
    <xf numFmtId="10" fontId="4" fillId="10" borderId="54" xfId="1" applyNumberFormat="1" applyFont="1" applyFill="1" applyBorder="1" applyAlignment="1">
      <alignment horizontal="center" vertical="center"/>
    </xf>
    <xf numFmtId="10" fontId="4" fillId="10" borderId="52" xfId="1" applyNumberFormat="1" applyFont="1" applyFill="1" applyBorder="1" applyAlignment="1">
      <alignment horizontal="center" vertical="center"/>
    </xf>
    <xf numFmtId="10" fontId="4" fillId="10" borderId="4" xfId="1" applyNumberFormat="1" applyFont="1" applyFill="1" applyBorder="1" applyAlignment="1">
      <alignment horizontal="center" vertical="center"/>
    </xf>
    <xf numFmtId="10" fontId="4" fillId="7" borderId="67" xfId="1" applyNumberFormat="1" applyFont="1" applyFill="1" applyBorder="1" applyAlignment="1">
      <alignment horizontal="center" vertical="center"/>
    </xf>
    <xf numFmtId="10" fontId="4" fillId="7" borderId="89" xfId="1" applyNumberFormat="1" applyFont="1" applyFill="1" applyBorder="1" applyAlignment="1">
      <alignment horizontal="center" vertical="center"/>
    </xf>
    <xf numFmtId="10" fontId="4" fillId="3" borderId="6" xfId="1" applyNumberFormat="1" applyFont="1" applyFill="1" applyBorder="1" applyAlignment="1">
      <alignment horizontal="center" vertical="center"/>
    </xf>
    <xf numFmtId="2" fontId="4" fillId="3" borderId="56" xfId="0" applyNumberFormat="1" applyFont="1" applyFill="1" applyBorder="1" applyAlignment="1">
      <alignment horizontal="right" vertical="center"/>
    </xf>
    <xf numFmtId="10" fontId="4" fillId="3" borderId="54" xfId="1" applyNumberFormat="1" applyFont="1" applyFill="1" applyBorder="1" applyAlignment="1">
      <alignment horizontal="center" vertical="center"/>
    </xf>
    <xf numFmtId="0" fontId="4" fillId="0" borderId="82" xfId="0" applyNumberFormat="1" applyFont="1" applyBorder="1" applyAlignment="1">
      <alignment horizontal="center" vertical="center" textRotation="90" wrapText="1"/>
    </xf>
    <xf numFmtId="0" fontId="4" fillId="0" borderId="83" xfId="0" applyNumberFormat="1" applyFont="1" applyBorder="1" applyAlignment="1">
      <alignment horizontal="center" vertical="center" textRotation="90" wrapText="1"/>
    </xf>
    <xf numFmtId="0" fontId="4" fillId="0" borderId="84" xfId="0" applyNumberFormat="1" applyFont="1" applyBorder="1" applyAlignment="1">
      <alignment horizontal="center" vertical="center" textRotation="90" wrapText="1"/>
    </xf>
    <xf numFmtId="10" fontId="4" fillId="3" borderId="55" xfId="1" applyNumberFormat="1" applyFont="1" applyFill="1" applyBorder="1" applyAlignment="1">
      <alignment horizontal="center" vertical="center"/>
    </xf>
    <xf numFmtId="10" fontId="4" fillId="0" borderId="56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0" fontId="4" fillId="5" borderId="56" xfId="0" applyNumberFormat="1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2" fontId="4" fillId="7" borderId="56" xfId="0" applyNumberFormat="1" applyFont="1" applyFill="1" applyBorder="1" applyAlignment="1">
      <alignment horizontal="right" vertical="center"/>
    </xf>
    <xf numFmtId="2" fontId="4" fillId="7" borderId="57" xfId="0" applyNumberFormat="1" applyFont="1" applyFill="1" applyBorder="1" applyAlignment="1">
      <alignment horizontal="right" vertical="center"/>
    </xf>
    <xf numFmtId="10" fontId="4" fillId="7" borderId="54" xfId="1" applyNumberFormat="1" applyFont="1" applyFill="1" applyBorder="1" applyAlignment="1">
      <alignment horizontal="center" vertical="center"/>
    </xf>
    <xf numFmtId="10" fontId="4" fillId="7" borderId="44" xfId="1" applyNumberFormat="1" applyFont="1" applyFill="1" applyBorder="1" applyAlignment="1">
      <alignment horizontal="center" vertical="center"/>
    </xf>
    <xf numFmtId="10" fontId="4" fillId="10" borderId="53" xfId="1" applyNumberFormat="1" applyFont="1" applyFill="1" applyBorder="1" applyAlignment="1">
      <alignment horizontal="center" vertical="center"/>
    </xf>
    <xf numFmtId="10" fontId="4" fillId="10" borderId="85" xfId="1" applyNumberFormat="1" applyFont="1" applyFill="1" applyBorder="1" applyAlignment="1">
      <alignment horizontal="center" vertical="center"/>
    </xf>
    <xf numFmtId="10" fontId="4" fillId="0" borderId="46" xfId="0" applyNumberFormat="1" applyFont="1" applyBorder="1" applyAlignment="1">
      <alignment horizontal="center" vertical="center"/>
    </xf>
    <xf numFmtId="10" fontId="4" fillId="10" borderId="46" xfId="0" applyNumberFormat="1" applyFont="1" applyFill="1" applyBorder="1" applyAlignment="1">
      <alignment horizontal="center" vertical="center"/>
    </xf>
    <xf numFmtId="0" fontId="4" fillId="10" borderId="56" xfId="0" applyFont="1" applyFill="1" applyBorder="1" applyAlignment="1">
      <alignment horizontal="center" vertical="center"/>
    </xf>
    <xf numFmtId="2" fontId="14" fillId="0" borderId="56" xfId="0" applyNumberFormat="1" applyFont="1" applyBorder="1" applyAlignment="1">
      <alignment horizontal="center" vertical="center" wrapText="1"/>
    </xf>
    <xf numFmtId="2" fontId="14" fillId="0" borderId="57" xfId="0" applyNumberFormat="1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/>
    </xf>
    <xf numFmtId="0" fontId="14" fillId="0" borderId="84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10" fontId="4" fillId="11" borderId="6" xfId="1" applyNumberFormat="1" applyFont="1" applyFill="1" applyBorder="1" applyAlignment="1">
      <alignment horizontal="center" vertical="center"/>
    </xf>
    <xf numFmtId="10" fontId="4" fillId="11" borderId="56" xfId="0" applyNumberFormat="1" applyFont="1" applyFill="1" applyBorder="1" applyAlignment="1">
      <alignment horizontal="center" vertical="center"/>
    </xf>
    <xf numFmtId="0" fontId="4" fillId="11" borderId="56" xfId="0" applyFont="1" applyFill="1" applyBorder="1" applyAlignment="1">
      <alignment horizontal="center" vertical="center"/>
    </xf>
    <xf numFmtId="2" fontId="4" fillId="11" borderId="56" xfId="0" applyNumberFormat="1" applyFont="1" applyFill="1" applyBorder="1" applyAlignment="1">
      <alignment horizontal="right" vertical="center"/>
    </xf>
    <xf numFmtId="10" fontId="4" fillId="11" borderId="54" xfId="1" applyNumberFormat="1" applyFont="1" applyFill="1" applyBorder="1" applyAlignment="1">
      <alignment horizontal="center" vertical="center"/>
    </xf>
    <xf numFmtId="10" fontId="4" fillId="11" borderId="55" xfId="1" applyNumberFormat="1" applyFont="1" applyFill="1" applyBorder="1" applyAlignment="1">
      <alignment horizontal="center" vertical="center"/>
    </xf>
    <xf numFmtId="10" fontId="4" fillId="11" borderId="67" xfId="1" applyNumberFormat="1" applyFont="1" applyFill="1" applyBorder="1" applyAlignment="1">
      <alignment horizontal="center" vertical="center"/>
    </xf>
    <xf numFmtId="10" fontId="4" fillId="11" borderId="40" xfId="1" applyNumberFormat="1" applyFont="1" applyFill="1" applyBorder="1" applyAlignment="1">
      <alignment horizontal="center" vertical="center"/>
    </xf>
    <xf numFmtId="10" fontId="4" fillId="11" borderId="4" xfId="1" applyNumberFormat="1" applyFont="1" applyFill="1" applyBorder="1" applyAlignment="1">
      <alignment horizontal="center" vertical="center"/>
    </xf>
    <xf numFmtId="10" fontId="4" fillId="3" borderId="71" xfId="1" applyNumberFormat="1" applyFont="1" applyFill="1" applyBorder="1" applyAlignment="1">
      <alignment horizontal="center" vertical="center"/>
    </xf>
    <xf numFmtId="10" fontId="4" fillId="3" borderId="39" xfId="1" applyNumberFormat="1" applyFont="1" applyFill="1" applyBorder="1" applyAlignment="1">
      <alignment horizontal="center" vertical="center"/>
    </xf>
    <xf numFmtId="10" fontId="4" fillId="3" borderId="3" xfId="1" applyNumberFormat="1" applyFont="1" applyFill="1" applyBorder="1" applyAlignment="1">
      <alignment horizontal="center" vertical="center"/>
    </xf>
    <xf numFmtId="10" fontId="4" fillId="3" borderId="67" xfId="1" applyNumberFormat="1" applyFont="1" applyFill="1" applyBorder="1" applyAlignment="1">
      <alignment horizontal="center" vertical="center"/>
    </xf>
    <xf numFmtId="10" fontId="4" fillId="3" borderId="40" xfId="1" applyNumberFormat="1" applyFont="1" applyFill="1" applyBorder="1" applyAlignment="1">
      <alignment horizontal="center" vertical="center"/>
    </xf>
    <xf numFmtId="10" fontId="4" fillId="3" borderId="4" xfId="1" applyNumberFormat="1" applyFont="1" applyFill="1" applyBorder="1" applyAlignment="1">
      <alignment horizontal="center" vertical="center"/>
    </xf>
    <xf numFmtId="10" fontId="9" fillId="10" borderId="22" xfId="0" applyNumberFormat="1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10" fontId="9" fillId="11" borderId="23" xfId="0" applyNumberFormat="1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10" fontId="9" fillId="3" borderId="23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10" fontId="4" fillId="10" borderId="35" xfId="1" applyNumberFormat="1" applyFont="1" applyFill="1" applyBorder="1" applyAlignment="1">
      <alignment horizontal="center" vertical="center"/>
    </xf>
    <xf numFmtId="10" fontId="4" fillId="10" borderId="36" xfId="1" applyNumberFormat="1" applyFont="1" applyFill="1" applyBorder="1" applyAlignment="1">
      <alignment horizontal="center" vertical="center"/>
    </xf>
    <xf numFmtId="10" fontId="4" fillId="10" borderId="19" xfId="1" applyNumberFormat="1" applyFont="1" applyFill="1" applyBorder="1" applyAlignment="1">
      <alignment horizontal="center" vertical="center"/>
    </xf>
    <xf numFmtId="10" fontId="9" fillId="7" borderId="23" xfId="0" applyNumberFormat="1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0" fontId="4" fillId="7" borderId="68" xfId="1" applyNumberFormat="1" applyFont="1" applyFill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textRotation="90"/>
    </xf>
    <xf numFmtId="0" fontId="10" fillId="0" borderId="38" xfId="0" applyFont="1" applyBorder="1" applyAlignment="1">
      <alignment horizontal="center" vertical="center" textRotation="90"/>
    </xf>
    <xf numFmtId="0" fontId="10" fillId="0" borderId="66" xfId="0" applyFont="1" applyBorder="1" applyAlignment="1">
      <alignment horizontal="center" vertical="center" textRotation="90"/>
    </xf>
    <xf numFmtId="0" fontId="19" fillId="9" borderId="31" xfId="0" applyFont="1" applyFill="1" applyBorder="1" applyAlignment="1">
      <alignment horizontal="right"/>
    </xf>
    <xf numFmtId="0" fontId="19" fillId="9" borderId="8" xfId="0" applyFont="1" applyFill="1" applyBorder="1" applyAlignment="1">
      <alignment horizontal="right"/>
    </xf>
    <xf numFmtId="0" fontId="19" fillId="9" borderId="69" xfId="0" applyFont="1" applyFill="1" applyBorder="1" applyAlignment="1">
      <alignment horizontal="right"/>
    </xf>
    <xf numFmtId="2" fontId="4" fillId="0" borderId="70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center"/>
    </xf>
    <xf numFmtId="2" fontId="4" fillId="0" borderId="66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2" fontId="13" fillId="10" borderId="22" xfId="0" applyNumberFormat="1" applyFont="1" applyFill="1" applyBorder="1" applyAlignment="1">
      <alignment horizontal="right" vertical="center"/>
    </xf>
    <xf numFmtId="2" fontId="13" fillId="10" borderId="23" xfId="0" applyNumberFormat="1" applyFont="1" applyFill="1" applyBorder="1" applyAlignment="1">
      <alignment horizontal="right" vertical="center"/>
    </xf>
    <xf numFmtId="10" fontId="4" fillId="10" borderId="34" xfId="1" applyNumberFormat="1" applyFont="1" applyFill="1" applyBorder="1" applyAlignment="1">
      <alignment horizontal="center" vertical="center"/>
    </xf>
    <xf numFmtId="10" fontId="4" fillId="10" borderId="3" xfId="1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0" fontId="4" fillId="11" borderId="71" xfId="1" applyNumberFormat="1" applyFont="1" applyFill="1" applyBorder="1" applyAlignment="1">
      <alignment horizontal="center" vertical="center"/>
    </xf>
    <xf numFmtId="10" fontId="4" fillId="11" borderId="39" xfId="1" applyNumberFormat="1" applyFont="1" applyFill="1" applyBorder="1" applyAlignment="1">
      <alignment horizontal="center" vertical="center"/>
    </xf>
    <xf numFmtId="10" fontId="4" fillId="11" borderId="3" xfId="1" applyNumberFormat="1" applyFont="1" applyFill="1" applyBorder="1" applyAlignment="1">
      <alignment horizontal="center" vertical="center"/>
    </xf>
    <xf numFmtId="10" fontId="4" fillId="11" borderId="72" xfId="1" applyNumberFormat="1" applyFont="1" applyFill="1" applyBorder="1" applyAlignment="1">
      <alignment horizontal="center" vertical="center"/>
    </xf>
    <xf numFmtId="10" fontId="4" fillId="11" borderId="41" xfId="1" applyNumberFormat="1" applyFont="1" applyFill="1" applyBorder="1" applyAlignment="1">
      <alignment horizontal="center" vertical="center"/>
    </xf>
    <xf numFmtId="10" fontId="4" fillId="11" borderId="19" xfId="1" applyNumberFormat="1" applyFont="1" applyFill="1" applyBorder="1" applyAlignment="1">
      <alignment horizontal="center" vertical="center"/>
    </xf>
    <xf numFmtId="2" fontId="13" fillId="12" borderId="23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10" fontId="9" fillId="0" borderId="70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10" fontId="4" fillId="7" borderId="72" xfId="1" applyNumberFormat="1" applyFont="1" applyFill="1" applyBorder="1" applyAlignment="1">
      <alignment horizontal="center" vertical="center"/>
    </xf>
    <xf numFmtId="10" fontId="4" fillId="7" borderId="74" xfId="1" applyNumberFormat="1" applyFont="1" applyFill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 wrapText="1"/>
    </xf>
    <xf numFmtId="2" fontId="11" fillId="0" borderId="25" xfId="0" applyNumberFormat="1" applyFont="1" applyBorder="1" applyAlignment="1">
      <alignment horizontal="center" vertical="center" wrapText="1"/>
    </xf>
    <xf numFmtId="2" fontId="13" fillId="11" borderId="23" xfId="0" applyNumberFormat="1" applyFont="1" applyFill="1" applyBorder="1" applyAlignment="1">
      <alignment horizontal="right" vertical="center"/>
    </xf>
    <xf numFmtId="10" fontId="4" fillId="3" borderId="72" xfId="1" applyNumberFormat="1" applyFont="1" applyFill="1" applyBorder="1" applyAlignment="1">
      <alignment horizontal="center" vertical="center"/>
    </xf>
    <xf numFmtId="10" fontId="4" fillId="3" borderId="41" xfId="1" applyNumberFormat="1" applyFont="1" applyFill="1" applyBorder="1" applyAlignment="1">
      <alignment horizontal="center" vertical="center"/>
    </xf>
    <xf numFmtId="10" fontId="4" fillId="3" borderId="19" xfId="1" applyNumberFormat="1" applyFont="1" applyFill="1" applyBorder="1" applyAlignment="1">
      <alignment horizontal="center" vertical="center"/>
    </xf>
    <xf numFmtId="2" fontId="13" fillId="7" borderId="23" xfId="0" applyNumberFormat="1" applyFont="1" applyFill="1" applyBorder="1" applyAlignment="1">
      <alignment horizontal="center" vertical="center"/>
    </xf>
    <xf numFmtId="2" fontId="13" fillId="7" borderId="25" xfId="0" applyNumberFormat="1" applyFont="1" applyFill="1" applyBorder="1" applyAlignment="1">
      <alignment horizontal="center" vertical="center"/>
    </xf>
    <xf numFmtId="10" fontId="4" fillId="7" borderId="71" xfId="1" applyNumberFormat="1" applyFont="1" applyFill="1" applyBorder="1" applyAlignment="1">
      <alignment horizontal="center" vertical="center"/>
    </xf>
    <xf numFmtId="10" fontId="4" fillId="7" borderId="73" xfId="1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13" fillId="3" borderId="23" xfId="0" applyNumberFormat="1" applyFont="1" applyFill="1" applyBorder="1" applyAlignment="1">
      <alignment horizontal="right" vertical="center"/>
    </xf>
    <xf numFmtId="10" fontId="9" fillId="5" borderId="23" xfId="0" applyNumberFormat="1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10" fontId="9" fillId="6" borderId="22" xfId="0" applyNumberFormat="1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0" fontId="9" fillId="11" borderId="32" xfId="0" applyNumberFormat="1" applyFont="1" applyFill="1" applyBorder="1" applyAlignment="1">
      <alignment horizontal="center" vertical="center"/>
    </xf>
    <xf numFmtId="0" fontId="9" fillId="11" borderId="32" xfId="0" applyFont="1" applyFill="1" applyBorder="1" applyAlignment="1">
      <alignment horizontal="center" vertical="center"/>
    </xf>
    <xf numFmtId="10" fontId="9" fillId="7" borderId="32" xfId="0" applyNumberFormat="1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10" fontId="9" fillId="5" borderId="32" xfId="0" applyNumberFormat="1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10" fontId="9" fillId="10" borderId="76" xfId="0" applyNumberFormat="1" applyFont="1" applyFill="1" applyBorder="1" applyAlignment="1">
      <alignment horizontal="center" vertical="center"/>
    </xf>
    <xf numFmtId="0" fontId="9" fillId="1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9" fillId="0" borderId="86" xfId="0" applyFont="1" applyFill="1" applyBorder="1" applyAlignment="1">
      <alignment horizontal="center"/>
    </xf>
    <xf numFmtId="0" fontId="19" fillId="0" borderId="87" xfId="0" applyFont="1" applyFill="1" applyBorder="1" applyAlignment="1">
      <alignment horizontal="center"/>
    </xf>
    <xf numFmtId="0" fontId="19" fillId="0" borderId="88" xfId="0" applyFont="1" applyFill="1" applyBorder="1" applyAlignment="1">
      <alignment horizontal="center"/>
    </xf>
  </cellXfs>
  <cellStyles count="3">
    <cellStyle name="Normale" xfId="0" builtinId="0"/>
    <cellStyle name="Normale 2" xfId="2"/>
    <cellStyle name="Percentuale" xfId="1" builtinId="5"/>
  </cellStyles>
  <dxfs count="0"/>
  <tableStyles count="0" defaultTableStyle="TableStyleMedium9" defaultPivotStyle="PivotStyleLight16"/>
  <colors>
    <mruColors>
      <color rgb="FFE1F9FF"/>
      <color rgb="FF05C9FF"/>
      <color rgb="FF37D4FF"/>
      <color rgb="FFF5ADDF"/>
      <color rgb="FFFFCCFF"/>
      <color rgb="FFFF6969"/>
      <color rgb="FFFED66B"/>
      <color rgb="FF07CB4D"/>
      <color rgb="FFB3F169"/>
      <color rgb="FFBCE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it-IT" sz="1700" b="0">
                <a:latin typeface="Roboto Black" panose="02000000000000000000" pitchFamily="2" charset="0"/>
                <a:ea typeface="Roboto Black" panose="02000000000000000000" pitchFamily="2" charset="0"/>
              </a:rPr>
              <a:t>Composizione</a:t>
            </a:r>
            <a:r>
              <a:rPr lang="it-IT" sz="1700" b="0" baseline="0">
                <a:latin typeface="Roboto Black" panose="02000000000000000000" pitchFamily="2" charset="0"/>
                <a:ea typeface="Roboto Black" panose="02000000000000000000" pitchFamily="2" charset="0"/>
              </a:rPr>
              <a:t> dei punteggi medi  </a:t>
            </a:r>
          </a:p>
          <a:p>
            <a:pPr>
              <a:defRPr/>
            </a:pPr>
            <a:r>
              <a:rPr lang="it-IT" sz="1350" b="0" baseline="0">
                <a:latin typeface="Roboto Bk" pitchFamily="2" charset="0"/>
                <a:ea typeface="Roboto Bk" pitchFamily="2" charset="0"/>
              </a:rPr>
              <a:t>(Periodo in esame)</a:t>
            </a:r>
          </a:p>
          <a:p>
            <a:pPr>
              <a:defRPr/>
            </a:pPr>
            <a:r>
              <a:rPr lang="it-IT" sz="1250" b="0" baseline="0">
                <a:latin typeface="Swis721 LtCn BT" panose="020B0406020202030204" pitchFamily="34" charset="0"/>
                <a:ea typeface="Roboto Black" panose="02000000000000000000" pitchFamily="2" charset="0"/>
              </a:rPr>
              <a:t>[valori medi Farmacie AMES gestite]</a:t>
            </a:r>
            <a:endParaRPr lang="it-IT" sz="1250" b="0">
              <a:latin typeface="Swis721 LtCn BT" panose="020B0406020202030204" pitchFamily="34" charset="0"/>
              <a:ea typeface="Roboto Black" panose="02000000000000000000" pitchFamily="2" charset="0"/>
            </a:endParaRPr>
          </a:p>
        </c:rich>
      </c:tx>
      <c:layout>
        <c:manualLayout>
          <c:xMode val="edge"/>
          <c:yMode val="edge"/>
          <c:x val="0.30179937987651639"/>
          <c:y val="1.4048804865772273E-2"/>
        </c:manualLayout>
      </c:layout>
    </c:title>
    <c:plotArea>
      <c:layout>
        <c:manualLayout>
          <c:layoutTarget val="inner"/>
          <c:xMode val="edge"/>
          <c:yMode val="edge"/>
          <c:x val="7.340633909494898E-2"/>
          <c:y val="0.22230239795876908"/>
          <c:w val="0.90441344930551459"/>
          <c:h val="0.63722286173659404"/>
        </c:manualLayout>
      </c:layout>
      <c:barChart>
        <c:barDir val="col"/>
        <c:grouping val="percentStacked"/>
        <c:ser>
          <c:idx val="2"/>
          <c:order val="0"/>
          <c:tx>
            <c:strRef>
              <c:f>'F 1'!$E$32:$E$33</c:f>
              <c:strCache>
                <c:ptCount val="1"/>
                <c:pt idx="0">
                  <c:v>ESTREMAMENTE INSODDISFATTO</c:v>
                </c:pt>
              </c:strCache>
            </c:strRef>
          </c:tx>
          <c:spPr>
            <a:solidFill>
              <a:srgbClr val="FF0000"/>
            </a:solidFill>
          </c:spPr>
          <c:val>
            <c:numRef>
              <c:f>(RIASSUNTIVO!$G$12,RIASSUNTIVO!$H$12,RIASSUNTIVO!$I$12,RIASSUNTIVO!$J$12,RIASSUNTIVO!$K$12,RIASSUNTIVO!$L$12,RIASSUNTIVO!$M$12,RIASSUNTIVO!$N$12)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4.7619047619047615E-3</c:v>
                </c:pt>
                <c:pt idx="6">
                  <c:v>5.7971014492753624E-3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560-45DB-99CA-930B12ED7C92}"/>
            </c:ext>
          </c:extLst>
        </c:ser>
        <c:ser>
          <c:idx val="3"/>
          <c:order val="1"/>
          <c:tx>
            <c:strRef>
              <c:f>RIASSUNTIVO!$F$9</c:f>
              <c:strCache>
                <c:ptCount val="1"/>
                <c:pt idx="0">
                  <c:v>INSODDISFATTO</c:v>
                </c:pt>
              </c:strCache>
            </c:strRef>
          </c:tx>
          <c:spPr>
            <a:solidFill>
              <a:srgbClr val="FEB80A">
                <a:lumMod val="60000"/>
                <a:lumOff val="40000"/>
              </a:srgbClr>
            </a:solidFill>
          </c:spPr>
          <c:val>
            <c:numRef>
              <c:f>(RIASSUNTIVO!$G$9,RIASSUNTIVO!$H$9,RIASSUNTIVO!$I$9,RIASSUNTIVO!$J$9,RIASSUNTIVO!$K$9,RIASSUNTIVO!$L$9,RIASSUNTIVO!$M$9,RIASSUNTIVO!$N$9)</c:f>
              <c:numCache>
                <c:formatCode>0.00%</c:formatCode>
                <c:ptCount val="8"/>
                <c:pt idx="0">
                  <c:v>3.9215686274509803E-3</c:v>
                </c:pt>
                <c:pt idx="1">
                  <c:v>0</c:v>
                </c:pt>
                <c:pt idx="2">
                  <c:v>5.1282051282051282E-3</c:v>
                </c:pt>
                <c:pt idx="3">
                  <c:v>4.4289285593633418E-2</c:v>
                </c:pt>
                <c:pt idx="4">
                  <c:v>4.7619047619047615E-3</c:v>
                </c:pt>
                <c:pt idx="5">
                  <c:v>2.1181379007465966E-2</c:v>
                </c:pt>
                <c:pt idx="6">
                  <c:v>1.8344216170303129E-2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60-45DB-99CA-930B12ED7C92}"/>
            </c:ext>
          </c:extLst>
        </c:ser>
        <c:ser>
          <c:idx val="1"/>
          <c:order val="2"/>
          <c:tx>
            <c:strRef>
              <c:f>RIASSUNTIVO!$F$6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BCE799"/>
            </a:solidFill>
          </c:spPr>
          <c:val>
            <c:numRef>
              <c:f>(RIASSUNTIVO!$G$6,RIASSUNTIVO!$H$6,RIASSUNTIVO!$I$6,RIASSUNTIVO!$J$6,RIASSUNTIVO!$K$6,RIASSUNTIVO!$L$6,RIASSUNTIVO!$M$6,RIASSUNTIVO!$N$6)</c:f>
              <c:numCache>
                <c:formatCode>0.00%</c:formatCode>
                <c:ptCount val="8"/>
                <c:pt idx="0">
                  <c:v>0.22833334658142843</c:v>
                </c:pt>
                <c:pt idx="1">
                  <c:v>0.21617321321285515</c:v>
                </c:pt>
                <c:pt idx="2">
                  <c:v>0.47929516230667135</c:v>
                </c:pt>
                <c:pt idx="3">
                  <c:v>0.46444726865442981</c:v>
                </c:pt>
                <c:pt idx="4">
                  <c:v>0.22393506961921286</c:v>
                </c:pt>
                <c:pt idx="5">
                  <c:v>0.4745889506439378</c:v>
                </c:pt>
                <c:pt idx="6">
                  <c:v>0.30186602400157381</c:v>
                </c:pt>
                <c:pt idx="7">
                  <c:v>0.29029902393713136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560-45DB-99CA-930B12ED7C92}"/>
            </c:ext>
          </c:extLst>
        </c:ser>
        <c:ser>
          <c:idx val="0"/>
          <c:order val="3"/>
          <c:tx>
            <c:strRef>
              <c:f>RIASSUNTIVO!$F$4</c:f>
              <c:strCache>
                <c:ptCount val="1"/>
                <c:pt idx="0">
                  <c:v>ESTREMAMENTE SODDISFATTO</c:v>
                </c:pt>
              </c:strCache>
            </c:strRef>
          </c:tx>
          <c:spPr>
            <a:solidFill>
              <a:srgbClr val="7FD13B"/>
            </a:solidFill>
          </c:spPr>
          <c:val>
            <c:numRef>
              <c:f>(RIASSUNTIVO!$G$4,RIASSUNTIVO!$H$4,RIASSUNTIVO!$I$4,RIASSUNTIVO!$J$4,RIASSUNTIVO!$K$4,RIASSUNTIVO!$L$4,RIASSUNTIVO!$M$4,RIASSUNTIVO!$N$4)</c:f>
              <c:numCache>
                <c:formatCode>0.00%</c:formatCode>
                <c:ptCount val="8"/>
                <c:pt idx="0">
                  <c:v>0.76774508479112058</c:v>
                </c:pt>
                <c:pt idx="1">
                  <c:v>0.7838267867871449</c:v>
                </c:pt>
                <c:pt idx="2">
                  <c:v>0.51557663256512354</c:v>
                </c:pt>
                <c:pt idx="3">
                  <c:v>0.49126344575193676</c:v>
                </c:pt>
                <c:pt idx="4">
                  <c:v>0.77130302561888242</c:v>
                </c:pt>
                <c:pt idx="5">
                  <c:v>0.49946776558669143</c:v>
                </c:pt>
                <c:pt idx="6">
                  <c:v>0.67399265837884748</c:v>
                </c:pt>
                <c:pt idx="7">
                  <c:v>0.70970097606286875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560-45DB-99CA-930B12ED7C92}"/>
            </c:ext>
          </c:extLst>
        </c:ser>
        <c:overlap val="100"/>
        <c:axId val="129144320"/>
        <c:axId val="129145856"/>
      </c:barChart>
      <c:catAx>
        <c:axId val="12914432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50">
                <a:latin typeface="Swis721 LtCn BT" panose="020B0406020202030204" pitchFamily="34" charset="0"/>
              </a:defRPr>
            </a:pPr>
            <a:endParaRPr lang="it-IT"/>
          </a:p>
        </c:txPr>
        <c:crossAx val="129145856"/>
        <c:crosses val="autoZero"/>
        <c:auto val="1"/>
        <c:lblAlgn val="ctr"/>
        <c:lblOffset val="100"/>
      </c:catAx>
      <c:valAx>
        <c:axId val="129145856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000">
                <a:latin typeface="Swis721 LtCn BT" panose="020B0406020202030204" pitchFamily="34" charset="0"/>
              </a:defRPr>
            </a:pPr>
            <a:endParaRPr lang="it-IT"/>
          </a:p>
        </c:txPr>
        <c:crossAx val="129144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3211187294060076E-2"/>
          <c:y val="0.90715568448680761"/>
          <c:w val="0.97678881270594042"/>
          <c:h val="7.8672170622635013E-2"/>
        </c:manualLayout>
      </c:layout>
      <c:txPr>
        <a:bodyPr/>
        <a:lstStyle/>
        <a:p>
          <a:pPr>
            <a:defRPr>
              <a:latin typeface="Swis721 LtCn BT" panose="020B0406020202030204" pitchFamily="34" charset="0"/>
            </a:defRPr>
          </a:pPr>
          <a:endParaRPr lang="it-IT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confort ambiente di farmacia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RIASSUNTIVO!$M$19</c:f>
              <c:strCache>
                <c:ptCount val="1"/>
                <c:pt idx="0">
                  <c:v>ambiente confortevole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RIASSUNTIVO!$M$20:$M$34</c:f>
              <c:numCache>
                <c:formatCode>0.00</c:formatCode>
                <c:ptCount val="15"/>
                <c:pt idx="0">
                  <c:v>9.4615384615384617</c:v>
                </c:pt>
                <c:pt idx="1">
                  <c:v>9.1818181818181817</c:v>
                </c:pt>
                <c:pt idx="2">
                  <c:v>8.545454545454545</c:v>
                </c:pt>
                <c:pt idx="3">
                  <c:v>7.9130434782608692</c:v>
                </c:pt>
                <c:pt idx="4">
                  <c:v>8.615384615384615</c:v>
                </c:pt>
                <c:pt idx="5">
                  <c:v>8.75</c:v>
                </c:pt>
                <c:pt idx="6">
                  <c:v>8</c:v>
                </c:pt>
                <c:pt idx="7">
                  <c:v>9.5294117647058822</c:v>
                </c:pt>
                <c:pt idx="8">
                  <c:v>9.2777777777777786</c:v>
                </c:pt>
                <c:pt idx="9">
                  <c:v>9.3571428571428577</c:v>
                </c:pt>
                <c:pt idx="10">
                  <c:v>7.9375</c:v>
                </c:pt>
                <c:pt idx="11">
                  <c:v>9</c:v>
                </c:pt>
                <c:pt idx="12">
                  <c:v>8.5500000000000007</c:v>
                </c:pt>
                <c:pt idx="13">
                  <c:v>8.7272727272727266</c:v>
                </c:pt>
                <c:pt idx="14">
                  <c:v>8.6470588235294112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61-45C8-9AD9-E88481DC3996}"/>
            </c:ext>
          </c:extLst>
        </c:ser>
        <c:axId val="133647360"/>
        <c:axId val="133661440"/>
      </c:barChart>
      <c:catAx>
        <c:axId val="133647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3661440"/>
        <c:crosses val="autoZero"/>
        <c:auto val="1"/>
        <c:lblAlgn val="ctr"/>
        <c:lblOffset val="100"/>
      </c:catAx>
      <c:valAx>
        <c:axId val="133661440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364736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giudizio complessivo</a:t>
            </a:r>
            <a:r>
              <a:rPr lang="en-US" sz="1100" baseline="0">
                <a:latin typeface="Roboto Black" panose="02000000000000000000" pitchFamily="2" charset="0"/>
                <a:ea typeface="Roboto Black" panose="02000000000000000000" pitchFamily="2" charset="0"/>
              </a:rPr>
              <a:t> su: farmacia e servizi</a:t>
            </a:r>
            <a:endParaRPr lang="en-US" sz="1100">
              <a:latin typeface="Roboto Black" panose="02000000000000000000" pitchFamily="2" charset="0"/>
              <a:ea typeface="Roboto Black" panose="02000000000000000000" pitchFamily="2" charset="0"/>
            </a:endParaRPr>
          </a:p>
        </c:rich>
      </c:tx>
      <c:layout>
        <c:manualLayout>
          <c:xMode val="edge"/>
          <c:yMode val="edge"/>
          <c:x val="0.19398120168215366"/>
          <c:y val="4.2887776983559694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RIASSUNTIVO!$N$19</c:f>
              <c:strCache>
                <c:ptCount val="1"/>
                <c:pt idx="0">
                  <c:v>giudizio generale sul livello dei servizi usufruiti e/o sulla farmacia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RIASSUNTIVO!$N$20:$N$34</c:f>
              <c:numCache>
                <c:formatCode>0.00</c:formatCode>
                <c:ptCount val="15"/>
                <c:pt idx="0">
                  <c:v>9.6923076923076916</c:v>
                </c:pt>
                <c:pt idx="1">
                  <c:v>9.3636363636363633</c:v>
                </c:pt>
                <c:pt idx="2">
                  <c:v>8.0909090909090917</c:v>
                </c:pt>
                <c:pt idx="3">
                  <c:v>8.7391304347826093</c:v>
                </c:pt>
                <c:pt idx="4">
                  <c:v>9.0769230769230766</c:v>
                </c:pt>
                <c:pt idx="5">
                  <c:v>8.5</c:v>
                </c:pt>
                <c:pt idx="6">
                  <c:v>8.4166666666666661</c:v>
                </c:pt>
                <c:pt idx="7">
                  <c:v>9.5294117647058822</c:v>
                </c:pt>
                <c:pt idx="8">
                  <c:v>9</c:v>
                </c:pt>
                <c:pt idx="9">
                  <c:v>9.5714285714285712</c:v>
                </c:pt>
                <c:pt idx="10">
                  <c:v>8.1875</c:v>
                </c:pt>
                <c:pt idx="11">
                  <c:v>9.1538461538461533</c:v>
                </c:pt>
                <c:pt idx="12">
                  <c:v>9.25</c:v>
                </c:pt>
                <c:pt idx="13">
                  <c:v>8.6363636363636367</c:v>
                </c:pt>
                <c:pt idx="14">
                  <c:v>8.8235294117647065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C6-4BB2-9628-AD871C9BA283}"/>
            </c:ext>
          </c:extLst>
        </c:ser>
        <c:axId val="134836224"/>
        <c:axId val="134837760"/>
      </c:barChart>
      <c:catAx>
        <c:axId val="1348362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4837760"/>
        <c:crosses val="autoZero"/>
        <c:auto val="1"/>
        <c:lblAlgn val="ctr"/>
        <c:lblOffset val="100"/>
      </c:catAx>
      <c:valAx>
        <c:axId val="134837760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483622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6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rPr>
              <a:t>Andamento Punteggi  medi rispetto ai periodi precedenti </a:t>
            </a:r>
            <a:endParaRPr lang="it-IT" sz="1600" b="1" i="0" u="none" strike="noStrike" kern="1200" baseline="0">
              <a:solidFill>
                <a:sysClr val="windowText" lastClr="000000"/>
              </a:solidFill>
              <a:latin typeface="Roboto Black" panose="02000000000000000000" pitchFamily="2" charset="0"/>
              <a:ea typeface="Roboto Black" panose="02000000000000000000" pitchFamily="2" charset="0"/>
              <a:cs typeface="+mn-cs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6.6987526942273973E-2"/>
          <c:y val="9.9545876885568374E-2"/>
          <c:w val="0.91938965483720658"/>
          <c:h val="0.71433671426664858"/>
        </c:manualLayout>
      </c:layout>
      <c:barChart>
        <c:barDir val="col"/>
        <c:grouping val="clustered"/>
        <c:ser>
          <c:idx val="0"/>
          <c:order val="0"/>
          <c:tx>
            <c:strRef>
              <c:f>RIASSUNTIVO!$F$45</c:f>
              <c:strCache>
                <c:ptCount val="1"/>
                <c:pt idx="0">
                  <c:v>PUNT. SINTETICO (Anno -2)</c:v>
                </c:pt>
              </c:strCache>
            </c:strRef>
          </c:tx>
          <c:spPr>
            <a:solidFill>
              <a:srgbClr val="E1F9FF"/>
            </a:solidFill>
          </c:spPr>
          <c:val>
            <c:numRef>
              <c:f>RIASSUNTIVO!$G$45:$N$45</c:f>
              <c:numCache>
                <c:formatCode>0.00</c:formatCode>
                <c:ptCount val="8"/>
                <c:pt idx="0">
                  <c:v>9.2843749999999989</c:v>
                </c:pt>
                <c:pt idx="1">
                  <c:v>9.2822916666666639</c:v>
                </c:pt>
                <c:pt idx="2">
                  <c:v>9.155018939393937</c:v>
                </c:pt>
                <c:pt idx="3">
                  <c:v>8.6580492424242426</c:v>
                </c:pt>
                <c:pt idx="4">
                  <c:v>9.1856060606060623</c:v>
                </c:pt>
                <c:pt idx="5">
                  <c:v>8.7272727272727284</c:v>
                </c:pt>
                <c:pt idx="6">
                  <c:v>8.8660984848484858</c:v>
                </c:pt>
                <c:pt idx="7">
                  <c:v>9.0685606060606059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8E-436D-BF9C-2534C744127A}"/>
            </c:ext>
          </c:extLst>
        </c:ser>
        <c:ser>
          <c:idx val="2"/>
          <c:order val="1"/>
          <c:tx>
            <c:strRef>
              <c:f>RIASSUNTIVO!$F$44</c:f>
              <c:strCache>
                <c:ptCount val="1"/>
                <c:pt idx="0">
                  <c:v>PUNT. SINTETICO (Anno-1)</c:v>
                </c:pt>
              </c:strCache>
            </c:strRef>
          </c:tx>
          <c:spPr>
            <a:solidFill>
              <a:srgbClr val="D6ECFF">
                <a:lumMod val="75000"/>
              </a:srgbClr>
            </a:solidFill>
          </c:spPr>
          <c:cat>
            <c:strRef>
              <c:f>RIASSUNTIVO!$G$19:$N$19</c:f>
              <c:strCache>
                <c:ptCount val="8"/>
                <c:pt idx="0">
                  <c:v>professionalità del personale</c:v>
                </c:pt>
                <c:pt idx="1">
                  <c:v>cortesia del personale</c:v>
                </c:pt>
                <c:pt idx="2">
                  <c:v>gamma prodotti presenti in Farmacia</c:v>
                </c:pt>
                <c:pt idx="3">
                  <c:v>gamma servizi a disposizione dell'utenza</c:v>
                </c:pt>
                <c:pt idx="4">
                  <c:v>chiarezza e completezza delle info. ottenute in farmacia sui servizi</c:v>
                </c:pt>
                <c:pt idx="5">
                  <c:v>tempi di attesa</c:v>
                </c:pt>
                <c:pt idx="6">
                  <c:v>ambiente confortevole</c:v>
                </c:pt>
                <c:pt idx="7">
                  <c:v>giudizio generale sul livello dei servizi usufruiti e/o sulla farmacia</c:v>
                </c:pt>
              </c:strCache>
            </c:strRef>
          </c:cat>
          <c:val>
            <c:numRef>
              <c:f>RIASSUNTIVO!$G$44:$N$44</c:f>
              <c:numCache>
                <c:formatCode>0.00</c:formatCode>
                <c:ptCount val="8"/>
                <c:pt idx="0">
                  <c:v>9.1300000000000008</c:v>
                </c:pt>
                <c:pt idx="1">
                  <c:v>9.15</c:v>
                </c:pt>
                <c:pt idx="2">
                  <c:v>8.7899999999999991</c:v>
                </c:pt>
                <c:pt idx="3">
                  <c:v>8.32</c:v>
                </c:pt>
                <c:pt idx="4">
                  <c:v>9.01</c:v>
                </c:pt>
                <c:pt idx="5">
                  <c:v>8.65</c:v>
                </c:pt>
                <c:pt idx="6">
                  <c:v>8.94</c:v>
                </c:pt>
                <c:pt idx="7">
                  <c:v>8.91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42-47E3-A29C-AF3713E9E496}"/>
            </c:ext>
          </c:extLst>
        </c:ser>
        <c:ser>
          <c:idx val="1"/>
          <c:order val="2"/>
          <c:tx>
            <c:strRef>
              <c:f>RIASSUNTIVO!$F$43</c:f>
              <c:strCache>
                <c:ptCount val="1"/>
                <c:pt idx="0">
                  <c:v>PUNT. SINTETICO (Anno in esame)</c:v>
                </c:pt>
              </c:strCache>
            </c:strRef>
          </c:tx>
          <c:spPr>
            <a:solidFill>
              <a:srgbClr val="0070C0"/>
            </a:solidFill>
            <a:ln w="9525" cap="flat" cmpd="sng" algn="ctr">
              <a:solidFill>
                <a:srgbClr val="00ADDC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RIASSUNTIVO!$G$19:$N$19</c:f>
              <c:strCache>
                <c:ptCount val="8"/>
                <c:pt idx="0">
                  <c:v>professionalità del personale</c:v>
                </c:pt>
                <c:pt idx="1">
                  <c:v>cortesia del personale</c:v>
                </c:pt>
                <c:pt idx="2">
                  <c:v>gamma prodotti presenti in Farmacia</c:v>
                </c:pt>
                <c:pt idx="3">
                  <c:v>gamma servizi a disposizione dell'utenza</c:v>
                </c:pt>
                <c:pt idx="4">
                  <c:v>chiarezza e completezza delle info. ottenute in farmacia sui servizi</c:v>
                </c:pt>
                <c:pt idx="5">
                  <c:v>tempi di attesa</c:v>
                </c:pt>
                <c:pt idx="6">
                  <c:v>ambiente confortevole</c:v>
                </c:pt>
                <c:pt idx="7">
                  <c:v>giudizio generale sul livello dei servizi usufruiti e/o sulla farmacia</c:v>
                </c:pt>
              </c:strCache>
            </c:strRef>
          </c:cat>
          <c:val>
            <c:numRef>
              <c:f>RIASSUNTIVO!$G$43:$N$43</c:f>
              <c:numCache>
                <c:formatCode>0.00</c:formatCode>
                <c:ptCount val="8"/>
                <c:pt idx="0">
                  <c:v>9.1689921989538377</c:v>
                </c:pt>
                <c:pt idx="1">
                  <c:v>9.250642367483799</c:v>
                </c:pt>
                <c:pt idx="2">
                  <c:v>8.4329366508266776</c:v>
                </c:pt>
                <c:pt idx="3">
                  <c:v>8.2796280464822658</c:v>
                </c:pt>
                <c:pt idx="4">
                  <c:v>9.1518198827789625</c:v>
                </c:pt>
                <c:pt idx="5">
                  <c:v>8.4388814541052408</c:v>
                </c:pt>
                <c:pt idx="6">
                  <c:v>8.7662268821923544</c:v>
                </c:pt>
                <c:pt idx="7">
                  <c:v>8.9354435242222969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42-47E3-A29C-AF3713E9E496}"/>
            </c:ext>
          </c:extLst>
        </c:ser>
        <c:axId val="136333568"/>
        <c:axId val="136355840"/>
      </c:barChart>
      <c:catAx>
        <c:axId val="136333568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wis721 LtCn BT"/>
                <a:ea typeface="Swis721 LtCn BT"/>
                <a:cs typeface="Swis721 LtCn BT"/>
              </a:defRPr>
            </a:pPr>
            <a:endParaRPr lang="it-IT"/>
          </a:p>
        </c:txPr>
        <c:crossAx val="136355840"/>
        <c:crosses val="autoZero"/>
        <c:auto val="1"/>
        <c:lblAlgn val="ctr"/>
        <c:lblOffset val="100"/>
      </c:catAx>
      <c:valAx>
        <c:axId val="136355840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0" sourceLinked="1"/>
        <c:tickLblPos val="nextTo"/>
        <c:spPr>
          <a:ln w="3175">
            <a:solidFill>
              <a:sysClr val="window" lastClr="FFFFFF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wis721 Lt BT"/>
                <a:ea typeface="Swis721 Lt BT"/>
                <a:cs typeface="Swis721 Lt BT"/>
              </a:defRPr>
            </a:pPr>
            <a:endParaRPr lang="it-IT"/>
          </a:p>
        </c:txPr>
        <c:crossAx val="136333568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6.9808698710900369E-2"/>
          <c:y val="0.93196917122647804"/>
          <c:w val="0.84729298430129407"/>
          <c:h val="5.3772476906117542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 algn="ctr" rtl="0">
              <a:defRPr lang="it-IT" sz="1700" b="0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r>
              <a:rPr lang="it-IT" sz="1700" b="0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rPr>
              <a:t>Concentrazione dei punteggi </a:t>
            </a:r>
          </a:p>
          <a:p>
            <a:pPr algn="ctr" rtl="0">
              <a:defRPr lang="it-IT" sz="1700" b="0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r>
              <a:rPr lang="it-IT" sz="1350" b="0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rPr>
              <a:t>(Periodo in esame)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DCD8CA"/>
            </a:solidFill>
          </c:spPr>
          <c:dPt>
            <c:idx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39C-4CAB-9ECA-0DBBA68AF135}"/>
              </c:ext>
            </c:extLst>
          </c:dPt>
          <c:dPt>
            <c:idx val="1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39C-4CAB-9ECA-0DBBA68AF135}"/>
              </c:ext>
            </c:extLst>
          </c:dPt>
          <c:dPt>
            <c:idx val="2"/>
            <c:spPr>
              <a:solidFill>
                <a:srgbClr val="BCE7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39C-4CAB-9ECA-0DBBA68AF135}"/>
              </c:ext>
            </c:extLst>
          </c:dPt>
          <c:dPt>
            <c:idx val="3"/>
            <c:spPr>
              <a:solidFill>
                <a:srgbClr val="BCE7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39C-4CAB-9ECA-0DBBA68AF135}"/>
              </c:ext>
            </c:extLst>
          </c:dPt>
          <c:dPt>
            <c:idx val="4"/>
            <c:spPr>
              <a:solidFill>
                <a:srgbClr val="BCE799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39C-4CAB-9ECA-0DBBA68AF135}"/>
              </c:ext>
            </c:extLst>
          </c:dPt>
          <c:cat>
            <c:strRef>
              <c:f>RIASSUNTIVO!$D$4:$D$13</c:f>
              <c:strCache>
                <c:ptCount val="10"/>
                <c:pt idx="0">
                  <c:v>«10»</c:v>
                </c:pt>
                <c:pt idx="1">
                  <c:v>«9»</c:v>
                </c:pt>
                <c:pt idx="2">
                  <c:v>«8»</c:v>
                </c:pt>
                <c:pt idx="3">
                  <c:v>«7»</c:v>
                </c:pt>
                <c:pt idx="4">
                  <c:v>«6»</c:v>
                </c:pt>
                <c:pt idx="5">
                  <c:v>«5»</c:v>
                </c:pt>
                <c:pt idx="6">
                  <c:v>«4»</c:v>
                </c:pt>
                <c:pt idx="7">
                  <c:v>«3»</c:v>
                </c:pt>
                <c:pt idx="8">
                  <c:v>«2»</c:v>
                </c:pt>
                <c:pt idx="9">
                  <c:v>«1»</c:v>
                </c:pt>
              </c:strCache>
            </c:strRef>
          </c:cat>
          <c:val>
            <c:numRef>
              <c:f>RIASSUNTIVO!$Q$4:$Q$13</c:f>
              <c:numCache>
                <c:formatCode>0.00%</c:formatCode>
                <c:ptCount val="10"/>
                <c:pt idx="0">
                  <c:v>0.35671593988090156</c:v>
                </c:pt>
                <c:pt idx="1">
                  <c:v>0.29489360706192541</c:v>
                </c:pt>
                <c:pt idx="2">
                  <c:v>0.21255540850170004</c:v>
                </c:pt>
                <c:pt idx="3">
                  <c:v>8.8581105595172085E-2</c:v>
                </c:pt>
                <c:pt idx="4">
                  <c:v>3.3730743272782915E-2</c:v>
                </c:pt>
                <c:pt idx="5">
                  <c:v>9.0361670157066594E-3</c:v>
                </c:pt>
                <c:pt idx="6">
                  <c:v>1.6520013802622498E-3</c:v>
                </c:pt>
                <c:pt idx="7">
                  <c:v>1.5151515151515152E-3</c:v>
                </c:pt>
                <c:pt idx="8">
                  <c:v>1.3198757763975154E-3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39C-4CAB-9ECA-0DBBA68AF135}"/>
            </c:ext>
          </c:extLst>
        </c:ser>
        <c:axId val="136377856"/>
        <c:axId val="136379392"/>
      </c:barChart>
      <c:catAx>
        <c:axId val="136377856"/>
        <c:scaling>
          <c:orientation val="maxMin"/>
        </c:scaling>
        <c:axPos val="b"/>
        <c:numFmt formatCode="General" sourceLinked="1"/>
        <c:tickLblPos val="nextTo"/>
        <c:txPr>
          <a:bodyPr/>
          <a:lstStyle/>
          <a:p>
            <a:pPr>
              <a:defRPr lang="it-IT" sz="1000" b="0" i="0" u="none" strike="noStrike" kern="1200" baseline="0">
                <a:solidFill>
                  <a:sysClr val="windowText" lastClr="000000"/>
                </a:solidFill>
                <a:latin typeface="Swis721 LtCn BT" panose="020B0406020202030204" pitchFamily="34" charset="0"/>
                <a:ea typeface="+mn-ea"/>
                <a:cs typeface="+mn-cs"/>
              </a:defRPr>
            </a:pPr>
            <a:endParaRPr lang="it-IT"/>
          </a:p>
        </c:txPr>
        <c:crossAx val="136379392"/>
        <c:crosses val="autoZero"/>
        <c:auto val="1"/>
        <c:lblAlgn val="ctr"/>
        <c:lblOffset val="100"/>
      </c:catAx>
      <c:valAx>
        <c:axId val="136379392"/>
        <c:scaling>
          <c:orientation val="minMax"/>
        </c:scaling>
        <c:axPos val="r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tickLblPos val="nextTo"/>
        <c:spPr>
          <a:ln>
            <a:noFill/>
          </a:ln>
        </c:spPr>
        <c:txPr>
          <a:bodyPr/>
          <a:lstStyle/>
          <a:p>
            <a:pPr algn="ctr">
              <a:defRPr lang="it-IT" sz="1000" b="0" i="0" u="none" strike="noStrike" kern="1200" baseline="0">
                <a:solidFill>
                  <a:sysClr val="windowText" lastClr="000000"/>
                </a:solidFill>
                <a:latin typeface="Swis721 LtCn BT" panose="020B0406020202030204" pitchFamily="34" charset="0"/>
                <a:ea typeface="+mn-ea"/>
                <a:cs typeface="+mn-cs"/>
              </a:defRPr>
            </a:pPr>
            <a:endParaRPr lang="it-IT"/>
          </a:p>
        </c:txPr>
        <c:crossAx val="13637785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/>
            </a:pPr>
            <a:r>
              <a:rPr lang="it-IT"/>
              <a:t>Fascia</a:t>
            </a:r>
            <a:r>
              <a:rPr lang="it-IT" baseline="0"/>
              <a:t> di età degli utenti intervistati</a:t>
            </a:r>
            <a:endParaRPr lang="it-IT"/>
          </a:p>
        </c:rich>
      </c:tx>
      <c:layout/>
    </c:title>
    <c:plotArea>
      <c:layout/>
      <c:pieChart>
        <c:varyColors val="1"/>
        <c:ser>
          <c:idx val="0"/>
          <c:order val="0"/>
          <c:tx>
            <c:strRef>
              <c:f>RIASSUNTIVO!$U$3:$W$3</c:f>
              <c:strCache>
                <c:ptCount val="1"/>
                <c:pt idx="0">
                  <c:v>età: &lt; 30  età: 31 - 50 età: &gt; 50</c:v>
                </c:pt>
              </c:strCache>
            </c:strRef>
          </c:tx>
          <c:dPt>
            <c:idx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3B-4524-8920-E70EC230641E}"/>
              </c:ext>
            </c:extLst>
          </c:dPt>
          <c:dPt>
            <c:idx val="1"/>
            <c:spPr>
              <a:gradFill flip="none" rotWithShape="1">
                <a:gsLst>
                  <a:gs pos="0">
                    <a:srgbClr val="0070C0">
                      <a:shade val="30000"/>
                      <a:satMod val="115000"/>
                    </a:srgbClr>
                  </a:gs>
                  <a:gs pos="50000">
                    <a:srgbClr val="0070C0">
                      <a:shade val="67500"/>
                      <a:satMod val="115000"/>
                    </a:srgbClr>
                  </a:gs>
                  <a:gs pos="100000">
                    <a:srgbClr val="0070C0">
                      <a:shade val="100000"/>
                      <a:satMod val="115000"/>
                    </a:srgbClr>
                  </a:gs>
                </a:gsLst>
                <a:lin ang="8100000" scaled="1"/>
                <a:tileRect/>
              </a:gra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3B-4524-8920-E70EC230641E}"/>
              </c:ext>
            </c:extLst>
          </c:dPt>
          <c:dPt>
            <c:idx val="2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3B-4524-8920-E70EC230641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RIASSUNTIVO!$U$3:$W$3</c:f>
              <c:strCache>
                <c:ptCount val="3"/>
                <c:pt idx="0">
                  <c:v>età: &lt; 30 </c:v>
                </c:pt>
                <c:pt idx="1">
                  <c:v>età: 31 - 50</c:v>
                </c:pt>
                <c:pt idx="2">
                  <c:v>età: &gt; 50</c:v>
                </c:pt>
              </c:strCache>
            </c:strRef>
          </c:cat>
          <c:val>
            <c:numRef>
              <c:f>RIASSUNTIVO!$U$5:$W$5</c:f>
              <c:numCache>
                <c:formatCode>0.00%</c:formatCode>
                <c:ptCount val="3"/>
                <c:pt idx="0">
                  <c:v>0.18552036199095023</c:v>
                </c:pt>
                <c:pt idx="1">
                  <c:v>0.42081447963800905</c:v>
                </c:pt>
                <c:pt idx="2">
                  <c:v>0.38914027149321267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83B-4524-8920-E70EC230641E}"/>
            </c:ext>
          </c:extLst>
        </c:ser>
        <c:firstSliceAng val="0"/>
      </c:pieChart>
    </c:plotArea>
    <c:legend>
      <c:legendPos val="b"/>
      <c:layout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zero"/>
  </c:chart>
  <c:spPr>
    <a:ln w="3175">
      <a:solidFill>
        <a:schemeClr val="bg1">
          <a:lumMod val="75000"/>
        </a:schemeClr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it-IT"/>
              <a:t>Sesso degli utenti intervistati</a:t>
            </a:r>
          </a:p>
        </c:rich>
      </c:tx>
      <c:layout>
        <c:manualLayout>
          <c:xMode val="edge"/>
          <c:yMode val="edge"/>
          <c:x val="0.2345121629349404"/>
          <c:y val="2.0833333333333356E-2"/>
        </c:manualLayout>
      </c:layout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066-4AC0-9185-CB0B61D9A7AF}"/>
              </c:ext>
            </c:extLst>
          </c:dPt>
          <c:dPt>
            <c:idx val="1"/>
            <c:explosion val="4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066-4AC0-9185-CB0B61D9A7AF}"/>
              </c:ext>
            </c:extLst>
          </c:dPt>
          <c:dLbls>
            <c:dLbl>
              <c:idx val="0"/>
              <c:layout/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66-4AC0-9185-CB0B61D9A7AF}"/>
                </c:ext>
              </c:extLst>
            </c:dLbl>
            <c:dLbl>
              <c:idx val="1"/>
              <c:layout>
                <c:manualLayout>
                  <c:x val="0.13434934801422646"/>
                  <c:y val="-1.002130015259284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66-4AC0-9185-CB0B61D9A7AF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RIASSUNTIVO!$X$3:$Y$3</c:f>
              <c:strCache>
                <c:ptCount val="2"/>
                <c:pt idx="0">
                  <c:v>MASCHIO</c:v>
                </c:pt>
                <c:pt idx="1">
                  <c:v>FEMMINA</c:v>
                </c:pt>
              </c:strCache>
            </c:strRef>
          </c:cat>
          <c:val>
            <c:numRef>
              <c:f>RIASSUNTIVO!$X$5:$Y$5</c:f>
              <c:numCache>
                <c:formatCode>0.00%</c:formatCode>
                <c:ptCount val="2"/>
                <c:pt idx="0">
                  <c:v>0.47511312217194568</c:v>
                </c:pt>
                <c:pt idx="1">
                  <c:v>0.52488687782805432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066-4AC0-9185-CB0B61D9A7AF}"/>
            </c:ext>
          </c:extLst>
        </c:ser>
        <c:firstSliceAng val="0"/>
      </c:pieChart>
    </c:plotArea>
    <c:legend>
      <c:legendPos val="b"/>
      <c:layout/>
      <c:txPr>
        <a:bodyPr/>
        <a:lstStyle/>
        <a:p>
          <a:pPr rtl="0">
            <a:defRPr/>
          </a:pPr>
          <a:endParaRPr lang="it-IT"/>
        </a:p>
      </c:txPr>
    </c:legend>
    <c:plotVisOnly val="1"/>
    <c:dispBlanksAs val="zero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6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r>
              <a:rPr lang="en-US" sz="17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rPr>
              <a:t>Punteggio totale medio di soddisfazione per Farmacia </a:t>
            </a:r>
          </a:p>
          <a:p>
            <a:pPr algn="ctr" rtl="0">
              <a:defRPr lang="en-US" sz="16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r>
              <a:rPr lang="it-IT" sz="1250" b="0" i="0" kern="1200" baseline="0">
                <a:solidFill>
                  <a:srgbClr val="000000"/>
                </a:solidFill>
                <a:effectLst/>
                <a:latin typeface="Swis721 LtCn BT"/>
                <a:ea typeface="Roboto Black"/>
              </a:rPr>
              <a:t>[valore medio degli 8 aspetti per ogni Farmacia AMES]</a:t>
            </a:r>
            <a:endParaRPr lang="it-IT" sz="1250">
              <a:effectLst/>
            </a:endParaRP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Punteggio medio per Farmacia [periodo corrente]</c:v>
          </c:tx>
          <c:spPr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0"/>
            <c:spPr>
              <a:gradFill rotWithShape="1">
                <a:gsLst>
                  <a:gs pos="0">
                    <a:srgbClr val="738AC8">
                      <a:shade val="51000"/>
                      <a:satMod val="130000"/>
                    </a:srgbClr>
                  </a:gs>
                  <a:gs pos="80000">
                    <a:srgbClr val="738AC8">
                      <a:shade val="93000"/>
                      <a:satMod val="130000"/>
                    </a:srgbClr>
                  </a:gs>
                  <a:gs pos="100000">
                    <a:srgbClr val="738AC8">
                      <a:shade val="94000"/>
                      <a:satMod val="135000"/>
                    </a:srgbClr>
                  </a:gs>
                </a:gsLst>
                <a:lin ang="16200000" scaled="0"/>
              </a:gradFill>
              <a:ln w="9525" cap="flat" cmpd="sng" algn="ctr">
                <a:solidFill>
                  <a:srgbClr val="738AC8">
                    <a:shade val="95000"/>
                    <a:satMod val="105000"/>
                  </a:srgb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</c:marker>
          <c:cat>
            <c:strRef>
              <c:f>RIASSUNTIVO!$F$20:$F$34</c:f>
              <c:strCache>
                <c:ptCount val="15"/>
                <c:pt idx="0">
                  <c:v>F.01 - "S.ELENA"</c:v>
                </c:pt>
                <c:pt idx="1">
                  <c:v>F.03 - "AL BIVIO"</c:v>
                </c:pt>
                <c:pt idx="2">
                  <c:v>F.04 - "SERENISSIMA"</c:v>
                </c:pt>
                <c:pt idx="3">
                  <c:v>F.05 - "DUCALE"</c:v>
                </c:pt>
                <c:pt idx="4">
                  <c:v>F.06 - "RIALTO"</c:v>
                </c:pt>
                <c:pt idx="5">
                  <c:v>F.07 - "GARIBALDI"</c:v>
                </c:pt>
                <c:pt idx="6">
                  <c:v>F.08 - "ALLA STAZIONE"</c:v>
                </c:pt>
                <c:pt idx="7">
                  <c:v>F.09 - "AMBASCIATORI"</c:v>
                </c:pt>
                <c:pt idx="8">
                  <c:v>F.10 - "ALLA PACE"</c:v>
                </c:pt>
                <c:pt idx="9">
                  <c:v>F.11 - "ALLA CHIESA"</c:v>
                </c:pt>
                <c:pt idx="10">
                  <c:v>F.12 - "AL BRENTA"</c:v>
                </c:pt>
                <c:pt idx="11">
                  <c:v>F.13 - "RISORTA"</c:v>
                </c:pt>
                <c:pt idx="12">
                  <c:v>F.14 - "COLLEONI"</c:v>
                </c:pt>
                <c:pt idx="13">
                  <c:v>F.15 - "PELLESTRINA"</c:v>
                </c:pt>
                <c:pt idx="14">
                  <c:v>F.18 - "SALZANO"</c:v>
                </c:pt>
              </c:strCache>
            </c:strRef>
          </c:cat>
          <c:val>
            <c:numRef>
              <c:f>RIASSUNTIVO!$O$20:$O$34</c:f>
              <c:numCache>
                <c:formatCode>0.00</c:formatCode>
                <c:ptCount val="15"/>
                <c:pt idx="0">
                  <c:v>9.4230769230769234</c:v>
                </c:pt>
                <c:pt idx="1">
                  <c:v>9.0909090909090899</c:v>
                </c:pt>
                <c:pt idx="2">
                  <c:v>8.3295454545454533</c:v>
                </c:pt>
                <c:pt idx="3">
                  <c:v>8.570652173913043</c:v>
                </c:pt>
                <c:pt idx="4">
                  <c:v>8.8173076923076934</c:v>
                </c:pt>
                <c:pt idx="5">
                  <c:v>8.4166666666666679</c:v>
                </c:pt>
                <c:pt idx="6">
                  <c:v>8.2916666666666661</c:v>
                </c:pt>
                <c:pt idx="7">
                  <c:v>9.2941176470588243</c:v>
                </c:pt>
                <c:pt idx="8">
                  <c:v>9.0694444444444429</c:v>
                </c:pt>
                <c:pt idx="9">
                  <c:v>9.3392857142857153</c:v>
                </c:pt>
                <c:pt idx="10">
                  <c:v>8.1015625</c:v>
                </c:pt>
                <c:pt idx="11">
                  <c:v>8.9711538461538467</c:v>
                </c:pt>
                <c:pt idx="12">
                  <c:v>8.8875000000000011</c:v>
                </c:pt>
                <c:pt idx="13">
                  <c:v>8.6931818181818183</c:v>
                </c:pt>
                <c:pt idx="14">
                  <c:v>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91-4500-9409-FFCCF243C0D0}"/>
            </c:ext>
          </c:extLst>
        </c:ser>
        <c:marker val="1"/>
        <c:axId val="129469056"/>
        <c:axId val="129495808"/>
      </c:lineChart>
      <c:catAx>
        <c:axId val="12946905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 anchor="ctr" anchorCtr="0"/>
          <a:lstStyle/>
          <a:p>
            <a:pPr>
              <a:defRPr sz="850">
                <a:latin typeface="Swis721 LtCn BT" panose="020B0406020202030204" pitchFamily="34" charset="0"/>
                <a:ea typeface="Roboto Condensed Light" panose="02000000000000000000" pitchFamily="2" charset="0"/>
              </a:defRPr>
            </a:pPr>
            <a:endParaRPr lang="it-IT"/>
          </a:p>
        </c:txPr>
        <c:crossAx val="129495808"/>
        <c:crosses val="autoZero"/>
        <c:auto val="1"/>
        <c:lblAlgn val="ctr"/>
        <c:lblOffset val="100"/>
      </c:catAx>
      <c:valAx>
        <c:axId val="129495808"/>
        <c:scaling>
          <c:orientation val="minMax"/>
          <c:max val="10"/>
          <c:min val="6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0.0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Swis721 LtCn BT" panose="020B0406020202030204" pitchFamily="34" charset="0"/>
                <a:ea typeface="Roboto Condensed Light" panose="02000000000000000000" pitchFamily="2" charset="0"/>
              </a:defRPr>
            </a:pPr>
            <a:endParaRPr lang="it-IT"/>
          </a:p>
        </c:txPr>
        <c:crossAx val="12946905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6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r>
              <a:rPr lang="en-US" sz="17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rPr>
              <a:t>Punteggio totale medio di soddisfazione su ogni aspetto </a:t>
            </a:r>
          </a:p>
          <a:p>
            <a:pPr algn="ctr" rtl="0">
              <a:defRPr lang="en-US" sz="1600" b="1" i="0" u="none" strike="noStrike" kern="1200" baseline="0">
                <a:solidFill>
                  <a:sysClr val="windowText" lastClr="000000"/>
                </a:solidFill>
                <a:latin typeface="Roboto Black" panose="02000000000000000000" pitchFamily="2" charset="0"/>
                <a:ea typeface="Roboto Black" panose="02000000000000000000" pitchFamily="2" charset="0"/>
                <a:cs typeface="+mn-cs"/>
              </a:defRPr>
            </a:pPr>
            <a:r>
              <a:rPr lang="it-IT" sz="1250" b="0" i="0" kern="1200" baseline="0">
                <a:solidFill>
                  <a:srgbClr val="000000"/>
                </a:solidFill>
                <a:effectLst/>
                <a:latin typeface="Swis721 LtCn BT"/>
                <a:ea typeface="Roboto Black"/>
              </a:rPr>
              <a:t>[valore medio di ciascun aspetto nel totale delle 15 Farmacie AMES </a:t>
            </a:r>
            <a:endParaRPr lang="it-IT" sz="1250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strRef>
              <c:f>RIASSUNTIVO!$G$19:$N$19</c:f>
              <c:strCache>
                <c:ptCount val="8"/>
                <c:pt idx="0">
                  <c:v>professionalità del personale</c:v>
                </c:pt>
                <c:pt idx="1">
                  <c:v>cortesia del personale</c:v>
                </c:pt>
                <c:pt idx="2">
                  <c:v>gamma prodotti presenti in Farmacia</c:v>
                </c:pt>
                <c:pt idx="3">
                  <c:v>gamma servizi a disposizione dell'utenza</c:v>
                </c:pt>
                <c:pt idx="4">
                  <c:v>chiarezza e completezza delle info. ottenute in farmacia sui servizi</c:v>
                </c:pt>
                <c:pt idx="5">
                  <c:v>tempi di attesa</c:v>
                </c:pt>
                <c:pt idx="6">
                  <c:v>ambiente confortevole</c:v>
                </c:pt>
                <c:pt idx="7">
                  <c:v>giudizio generale sul livello dei servizi usufruiti e/o sulla farmacia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F4-4BD5-AE0B-BF762CF2C474}"/>
            </c:ext>
          </c:extLst>
        </c:ser>
        <c:ser>
          <c:idx val="1"/>
          <c:order val="1"/>
          <c:tx>
            <c:strRef>
              <c:f>RIASSUNTIVO!$F$35</c:f>
              <c:strCache>
                <c:ptCount val="1"/>
                <c:pt idx="0">
                  <c:v>PUNTEGGIO SINTETICO =</c:v>
                </c:pt>
              </c:strCache>
            </c:strRef>
          </c:tx>
          <c:spPr>
            <a:solidFill>
              <a:srgbClr val="00ADDC"/>
            </a:soli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RIASSUNTIVO!$G$19:$N$19</c:f>
              <c:strCache>
                <c:ptCount val="8"/>
                <c:pt idx="0">
                  <c:v>professionalità del personale</c:v>
                </c:pt>
                <c:pt idx="1">
                  <c:v>cortesia del personale</c:v>
                </c:pt>
                <c:pt idx="2">
                  <c:v>gamma prodotti presenti in Farmacia</c:v>
                </c:pt>
                <c:pt idx="3">
                  <c:v>gamma servizi a disposizione dell'utenza</c:v>
                </c:pt>
                <c:pt idx="4">
                  <c:v>chiarezza e completezza delle info. ottenute in farmacia sui servizi</c:v>
                </c:pt>
                <c:pt idx="5">
                  <c:v>tempi di attesa</c:v>
                </c:pt>
                <c:pt idx="6">
                  <c:v>ambiente confortevole</c:v>
                </c:pt>
                <c:pt idx="7">
                  <c:v>giudizio generale sul livello dei servizi usufruiti e/o sulla farmacia</c:v>
                </c:pt>
              </c:strCache>
            </c:strRef>
          </c:cat>
          <c:val>
            <c:numRef>
              <c:f>RIASSUNTIVO!$G$35:$N$35</c:f>
              <c:numCache>
                <c:formatCode>0.00</c:formatCode>
                <c:ptCount val="8"/>
                <c:pt idx="0">
                  <c:v>9.1689921989538377</c:v>
                </c:pt>
                <c:pt idx="1">
                  <c:v>9.250642367483799</c:v>
                </c:pt>
                <c:pt idx="2">
                  <c:v>8.4329366508266776</c:v>
                </c:pt>
                <c:pt idx="3">
                  <c:v>8.2796280464822658</c:v>
                </c:pt>
                <c:pt idx="4">
                  <c:v>9.1518198827789625</c:v>
                </c:pt>
                <c:pt idx="5">
                  <c:v>8.4388814541052408</c:v>
                </c:pt>
                <c:pt idx="6">
                  <c:v>8.7662268821923544</c:v>
                </c:pt>
                <c:pt idx="7">
                  <c:v>8.9354435242222969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CF4-4BD5-AE0B-BF762CF2C474}"/>
            </c:ext>
          </c:extLst>
        </c:ser>
        <c:axId val="129668608"/>
        <c:axId val="129670144"/>
      </c:barChart>
      <c:catAx>
        <c:axId val="12966860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 anchor="ctr" anchorCtr="0"/>
          <a:lstStyle/>
          <a:p>
            <a:pPr>
              <a:defRPr sz="850">
                <a:latin typeface="Swis721 LtCn BT" panose="020B0406020202030204" pitchFamily="34" charset="0"/>
                <a:ea typeface="Roboto Condensed Light" panose="02000000000000000000" pitchFamily="2" charset="0"/>
              </a:defRPr>
            </a:pPr>
            <a:endParaRPr lang="it-IT"/>
          </a:p>
        </c:txPr>
        <c:crossAx val="129670144"/>
        <c:crosses val="autoZero"/>
        <c:auto val="1"/>
        <c:lblAlgn val="ctr"/>
        <c:lblOffset val="100"/>
      </c:catAx>
      <c:valAx>
        <c:axId val="129670144"/>
        <c:scaling>
          <c:orientation val="minMax"/>
          <c:max val="10"/>
          <c:min val="5"/>
        </c:scaling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numFmt formatCode="#,##0.00" sourceLinked="0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000">
                <a:latin typeface="Swis721 LtCn BT" panose="020B0406020202030204" pitchFamily="34" charset="0"/>
                <a:ea typeface="Roboto Condensed Light" panose="02000000000000000000" pitchFamily="2" charset="0"/>
              </a:defRPr>
            </a:pPr>
            <a:endParaRPr lang="it-IT"/>
          </a:p>
        </c:txPr>
        <c:crossAx val="12966860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professionalità del personale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RIASSUNTIVO!$G$19</c:f>
              <c:strCache>
                <c:ptCount val="1"/>
                <c:pt idx="0">
                  <c:v>professionalità del personale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RIASSUNTIVO!$G$20:$G$34</c:f>
              <c:numCache>
                <c:formatCode>0.00</c:formatCode>
                <c:ptCount val="15"/>
                <c:pt idx="0">
                  <c:v>9.7692307692307701</c:v>
                </c:pt>
                <c:pt idx="1">
                  <c:v>9.454545454545455</c:v>
                </c:pt>
                <c:pt idx="2">
                  <c:v>8.9090909090909083</c:v>
                </c:pt>
                <c:pt idx="3">
                  <c:v>9.3478260869565215</c:v>
                </c:pt>
                <c:pt idx="4">
                  <c:v>9</c:v>
                </c:pt>
                <c:pt idx="5">
                  <c:v>8.4166666666666661</c:v>
                </c:pt>
                <c:pt idx="6">
                  <c:v>8.6666666666666661</c:v>
                </c:pt>
                <c:pt idx="7">
                  <c:v>9.4705882352941178</c:v>
                </c:pt>
                <c:pt idx="8">
                  <c:v>9.0555555555555554</c:v>
                </c:pt>
                <c:pt idx="9">
                  <c:v>9.7857142857142865</c:v>
                </c:pt>
                <c:pt idx="10">
                  <c:v>8.125</c:v>
                </c:pt>
                <c:pt idx="11">
                  <c:v>9.4615384615384617</c:v>
                </c:pt>
                <c:pt idx="12">
                  <c:v>9.65</c:v>
                </c:pt>
                <c:pt idx="13">
                  <c:v>9.3636363636363633</c:v>
                </c:pt>
                <c:pt idx="14">
                  <c:v>9.0588235294117645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F8-4703-BA00-01872223DC91}"/>
            </c:ext>
          </c:extLst>
        </c:ser>
        <c:axId val="129710336"/>
        <c:axId val="129822720"/>
      </c:barChart>
      <c:catAx>
        <c:axId val="1297103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29822720"/>
        <c:crosses val="autoZero"/>
        <c:auto val="1"/>
        <c:lblAlgn val="ctr"/>
        <c:lblOffset val="100"/>
      </c:catAx>
      <c:valAx>
        <c:axId val="129822720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2971033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cortesia</a:t>
            </a:r>
            <a:r>
              <a:rPr lang="en-US" sz="1100" baseline="0">
                <a:latin typeface="Roboto Black" panose="02000000000000000000" pitchFamily="2" charset="0"/>
                <a:ea typeface="Roboto Black" panose="02000000000000000000" pitchFamily="2" charset="0"/>
              </a:rPr>
              <a:t> del personale</a:t>
            </a:r>
            <a:endParaRPr lang="en-US" sz="1100">
              <a:latin typeface="Roboto Black" panose="02000000000000000000" pitchFamily="2" charset="0"/>
              <a:ea typeface="Roboto Black" panose="02000000000000000000" pitchFamily="2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RIASSUNTIVO!$H$19</c:f>
              <c:strCache>
                <c:ptCount val="1"/>
                <c:pt idx="0">
                  <c:v>cortesia del personale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RIASSUNTIVO!$H$20:$H$34</c:f>
              <c:numCache>
                <c:formatCode>0.00</c:formatCode>
                <c:ptCount val="15"/>
                <c:pt idx="0">
                  <c:v>9.9230769230769234</c:v>
                </c:pt>
                <c:pt idx="1">
                  <c:v>9.545454545454545</c:v>
                </c:pt>
                <c:pt idx="2">
                  <c:v>9</c:v>
                </c:pt>
                <c:pt idx="3">
                  <c:v>9.304347826086957</c:v>
                </c:pt>
                <c:pt idx="4">
                  <c:v>9.384615384615385</c:v>
                </c:pt>
                <c:pt idx="5">
                  <c:v>8.5833333333333339</c:v>
                </c:pt>
                <c:pt idx="6">
                  <c:v>8.5</c:v>
                </c:pt>
                <c:pt idx="7">
                  <c:v>9.7058823529411757</c:v>
                </c:pt>
                <c:pt idx="8">
                  <c:v>9.3888888888888893</c:v>
                </c:pt>
                <c:pt idx="9">
                  <c:v>9.9285714285714288</c:v>
                </c:pt>
                <c:pt idx="10">
                  <c:v>7.875</c:v>
                </c:pt>
                <c:pt idx="11">
                  <c:v>9.615384615384615</c:v>
                </c:pt>
                <c:pt idx="12">
                  <c:v>9.85</c:v>
                </c:pt>
                <c:pt idx="13">
                  <c:v>9.2727272727272734</c:v>
                </c:pt>
                <c:pt idx="14">
                  <c:v>8.882352941176471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38-4B26-B330-95B83F27594E}"/>
            </c:ext>
          </c:extLst>
        </c:ser>
        <c:axId val="129989632"/>
        <c:axId val="130044672"/>
      </c:barChart>
      <c:catAx>
        <c:axId val="1299896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0044672"/>
        <c:crosses val="autoZero"/>
        <c:auto val="1"/>
        <c:lblAlgn val="ctr"/>
        <c:lblOffset val="100"/>
      </c:catAx>
      <c:valAx>
        <c:axId val="130044672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2998963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gamma prodotti in farmacia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RIASSUNTIVO!$I$19</c:f>
              <c:strCache>
                <c:ptCount val="1"/>
                <c:pt idx="0">
                  <c:v>gamma prodotti presenti in Farmacia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RIASSUNTIVO!$I$20:$I$34</c:f>
              <c:numCache>
                <c:formatCode>0.00</c:formatCode>
                <c:ptCount val="15"/>
                <c:pt idx="0">
                  <c:v>8.6923076923076916</c:v>
                </c:pt>
                <c:pt idx="1">
                  <c:v>8.454545454545455</c:v>
                </c:pt>
                <c:pt idx="2">
                  <c:v>7.9090909090909092</c:v>
                </c:pt>
                <c:pt idx="3">
                  <c:v>8.1304347826086953</c:v>
                </c:pt>
                <c:pt idx="4">
                  <c:v>8.5384615384615383</c:v>
                </c:pt>
                <c:pt idx="5">
                  <c:v>8.3333333333333339</c:v>
                </c:pt>
                <c:pt idx="6">
                  <c:v>8.4166666666666661</c:v>
                </c:pt>
                <c:pt idx="7">
                  <c:v>8.7058823529411757</c:v>
                </c:pt>
                <c:pt idx="8">
                  <c:v>8.9444444444444446</c:v>
                </c:pt>
                <c:pt idx="9">
                  <c:v>9.2142857142857135</c:v>
                </c:pt>
                <c:pt idx="10">
                  <c:v>8.125</c:v>
                </c:pt>
                <c:pt idx="11">
                  <c:v>8.0769230769230766</c:v>
                </c:pt>
                <c:pt idx="12">
                  <c:v>8.4499999999999993</c:v>
                </c:pt>
                <c:pt idx="13">
                  <c:v>8.0909090909090917</c:v>
                </c:pt>
                <c:pt idx="14">
                  <c:v>8.4117647058823533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2-4559-83D7-BF0A897A8B89}"/>
            </c:ext>
          </c:extLst>
        </c:ser>
        <c:axId val="130080768"/>
        <c:axId val="130082304"/>
      </c:barChart>
      <c:catAx>
        <c:axId val="1300807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0082304"/>
        <c:crosses val="autoZero"/>
        <c:auto val="1"/>
        <c:lblAlgn val="ctr"/>
        <c:lblOffset val="100"/>
      </c:catAx>
      <c:valAx>
        <c:axId val="130082304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0080768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gamma servizi in farmacia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RIASSUNTIVO!$J$19</c:f>
              <c:strCache>
                <c:ptCount val="1"/>
                <c:pt idx="0">
                  <c:v>gamma servizi a disposizione dell'utenza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RIASSUNTIVO!$J$20:$J$34</c:f>
              <c:numCache>
                <c:formatCode>0.00</c:formatCode>
                <c:ptCount val="15"/>
                <c:pt idx="0">
                  <c:v>9.1538461538461533</c:v>
                </c:pt>
                <c:pt idx="1">
                  <c:v>8.545454545454545</c:v>
                </c:pt>
                <c:pt idx="2">
                  <c:v>7.2727272727272725</c:v>
                </c:pt>
                <c:pt idx="3">
                  <c:v>7.5217391304347823</c:v>
                </c:pt>
                <c:pt idx="4">
                  <c:v>8.384615384615385</c:v>
                </c:pt>
                <c:pt idx="5">
                  <c:v>8.25</c:v>
                </c:pt>
                <c:pt idx="6">
                  <c:v>8</c:v>
                </c:pt>
                <c:pt idx="7">
                  <c:v>8.882352941176471</c:v>
                </c:pt>
                <c:pt idx="8">
                  <c:v>8.8888888888888893</c:v>
                </c:pt>
                <c:pt idx="9">
                  <c:v>9</c:v>
                </c:pt>
                <c:pt idx="10">
                  <c:v>7.75</c:v>
                </c:pt>
                <c:pt idx="11">
                  <c:v>7.615384615384615</c:v>
                </c:pt>
                <c:pt idx="12">
                  <c:v>8.4</c:v>
                </c:pt>
                <c:pt idx="13">
                  <c:v>8</c:v>
                </c:pt>
                <c:pt idx="14">
                  <c:v>8.5294117647058822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7A-4B2B-9DC6-2CE90D600119}"/>
            </c:ext>
          </c:extLst>
        </c:ser>
        <c:axId val="130347776"/>
        <c:axId val="130349312"/>
      </c:barChart>
      <c:catAx>
        <c:axId val="1303477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0349312"/>
        <c:crosses val="autoZero"/>
        <c:auto val="1"/>
        <c:lblAlgn val="ctr"/>
        <c:lblOffset val="100"/>
      </c:catAx>
      <c:valAx>
        <c:axId val="130349312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034777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chiarezza e completezza</a:t>
            </a:r>
            <a:r>
              <a:rPr lang="en-US" sz="1100" baseline="0">
                <a:latin typeface="Roboto Black" panose="02000000000000000000" pitchFamily="2" charset="0"/>
                <a:ea typeface="Roboto Black" panose="02000000000000000000" pitchFamily="2" charset="0"/>
              </a:rPr>
              <a:t> info in farmacia</a:t>
            </a:r>
            <a:endParaRPr lang="en-US" sz="1100">
              <a:latin typeface="Roboto Black" panose="02000000000000000000" pitchFamily="2" charset="0"/>
              <a:ea typeface="Roboto Black" panose="02000000000000000000" pitchFamily="2" charset="0"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RIASSUNTIVO!$K$19</c:f>
              <c:strCache>
                <c:ptCount val="1"/>
                <c:pt idx="0">
                  <c:v>chiarezza e completezza delle info. ottenute in farmacia sui servizi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RIASSUNTIVO!$K$20:$K$34</c:f>
              <c:numCache>
                <c:formatCode>0.00</c:formatCode>
                <c:ptCount val="15"/>
                <c:pt idx="0">
                  <c:v>9.7692307692307701</c:v>
                </c:pt>
                <c:pt idx="1">
                  <c:v>9.7272727272727266</c:v>
                </c:pt>
                <c:pt idx="2">
                  <c:v>8.9090909090909083</c:v>
                </c:pt>
                <c:pt idx="3">
                  <c:v>9.304347826086957</c:v>
                </c:pt>
                <c:pt idx="4">
                  <c:v>9.2307692307692299</c:v>
                </c:pt>
                <c:pt idx="5">
                  <c:v>8.5</c:v>
                </c:pt>
                <c:pt idx="6">
                  <c:v>8.5</c:v>
                </c:pt>
                <c:pt idx="7">
                  <c:v>9.7058823529411757</c:v>
                </c:pt>
                <c:pt idx="8">
                  <c:v>9.3888888888888893</c:v>
                </c:pt>
                <c:pt idx="9">
                  <c:v>9.2142857142857135</c:v>
                </c:pt>
                <c:pt idx="10">
                  <c:v>8.625</c:v>
                </c:pt>
                <c:pt idx="11">
                  <c:v>9.384615384615385</c:v>
                </c:pt>
                <c:pt idx="12">
                  <c:v>9.0500000000000007</c:v>
                </c:pt>
                <c:pt idx="13">
                  <c:v>8.9090909090909083</c:v>
                </c:pt>
                <c:pt idx="14">
                  <c:v>9.0588235294117645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A3-4D17-9A83-91CAA6BECE52}"/>
            </c:ext>
          </c:extLst>
        </c:ser>
        <c:axId val="130553344"/>
        <c:axId val="130554880"/>
      </c:barChart>
      <c:catAx>
        <c:axId val="130553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0554880"/>
        <c:crosses val="autoZero"/>
        <c:auto val="1"/>
        <c:lblAlgn val="ctr"/>
        <c:lblOffset val="100"/>
      </c:catAx>
      <c:valAx>
        <c:axId val="130554880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0553344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en-US" sz="1100">
                <a:latin typeface="Roboto Black" panose="02000000000000000000" pitchFamily="2" charset="0"/>
                <a:ea typeface="Roboto Black" panose="02000000000000000000" pitchFamily="2" charset="0"/>
              </a:rPr>
              <a:t>tempi di attesa in farmacia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2764582113186361E-2"/>
          <c:y val="0.16533281050877366"/>
          <c:w val="0.88519685039370122"/>
          <c:h val="0.72895990589157966"/>
        </c:manualLayout>
      </c:layout>
      <c:barChart>
        <c:barDir val="col"/>
        <c:grouping val="clustered"/>
        <c:ser>
          <c:idx val="0"/>
          <c:order val="0"/>
          <c:tx>
            <c:strRef>
              <c:f>RIASSUNTIVO!$L$19</c:f>
              <c:strCache>
                <c:ptCount val="1"/>
                <c:pt idx="0">
                  <c:v>tempi di attesa</c:v>
                </c:pt>
              </c:strCache>
            </c:strRef>
          </c:tx>
          <c:spPr>
            <a:gradFill rotWithShape="1">
              <a:gsLst>
                <a:gs pos="0">
                  <a:srgbClr val="738AC8">
                    <a:shade val="51000"/>
                    <a:satMod val="130000"/>
                  </a:srgbClr>
                </a:gs>
                <a:gs pos="80000">
                  <a:srgbClr val="738AC8">
                    <a:shade val="93000"/>
                    <a:satMod val="130000"/>
                  </a:srgbClr>
                </a:gs>
                <a:gs pos="100000">
                  <a:srgbClr val="738AC8">
                    <a:shade val="94000"/>
                    <a:satMod val="135000"/>
                  </a:srgbClr>
                </a:gs>
              </a:gsLst>
              <a:lin ang="16200000" scaled="0"/>
            </a:gradFill>
            <a:ln w="9525" cap="flat" cmpd="sng" algn="ctr">
              <a:solidFill>
                <a:srgbClr val="738AC8">
                  <a:shade val="95000"/>
                  <a:satMod val="105000"/>
                </a:srgb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val>
            <c:numRef>
              <c:f>RIASSUNTIVO!$L$20:$L$34</c:f>
              <c:numCache>
                <c:formatCode>0.00</c:formatCode>
                <c:ptCount val="15"/>
                <c:pt idx="0">
                  <c:v>8.9230769230769234</c:v>
                </c:pt>
                <c:pt idx="1">
                  <c:v>8.454545454545455</c:v>
                </c:pt>
                <c:pt idx="2">
                  <c:v>8</c:v>
                </c:pt>
                <c:pt idx="3">
                  <c:v>8.304347826086957</c:v>
                </c:pt>
                <c:pt idx="4">
                  <c:v>8.3076923076923084</c:v>
                </c:pt>
                <c:pt idx="5">
                  <c:v>8</c:v>
                </c:pt>
                <c:pt idx="6">
                  <c:v>7.833333333333333</c:v>
                </c:pt>
                <c:pt idx="7">
                  <c:v>8.8235294117647065</c:v>
                </c:pt>
                <c:pt idx="8">
                  <c:v>8.6111111111111107</c:v>
                </c:pt>
                <c:pt idx="9">
                  <c:v>8.6428571428571423</c:v>
                </c:pt>
                <c:pt idx="10">
                  <c:v>8.1875</c:v>
                </c:pt>
                <c:pt idx="11">
                  <c:v>9.4615384615384617</c:v>
                </c:pt>
                <c:pt idx="12">
                  <c:v>7.9</c:v>
                </c:pt>
                <c:pt idx="13">
                  <c:v>8.545454545454545</c:v>
                </c:pt>
                <c:pt idx="14">
                  <c:v>8.5882352941176467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29-4282-ABD6-98DCCBA659B6}"/>
            </c:ext>
          </c:extLst>
        </c:ser>
        <c:axId val="133576960"/>
        <c:axId val="133632000"/>
      </c:barChart>
      <c:catAx>
        <c:axId val="1335769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3632000"/>
        <c:crosses val="autoZero"/>
        <c:auto val="1"/>
        <c:lblAlgn val="ctr"/>
        <c:lblOffset val="100"/>
      </c:catAx>
      <c:valAx>
        <c:axId val="133632000"/>
        <c:scaling>
          <c:orientation val="minMax"/>
          <c:max val="10"/>
          <c:min val="2"/>
        </c:scaling>
        <c:axPos val="l"/>
        <c:majorGridlines/>
        <c:numFmt formatCode="0.00" sourceLinked="1"/>
        <c:tickLblPos val="nextTo"/>
        <c:txPr>
          <a:bodyPr/>
          <a:lstStyle/>
          <a:p>
            <a:pPr>
              <a:defRPr sz="800">
                <a:latin typeface="Swis721 LtCn BT" panose="020B0406020202030204" pitchFamily="34" charset="0"/>
              </a:defRPr>
            </a:pPr>
            <a:endParaRPr lang="it-IT"/>
          </a:p>
        </c:txPr>
        <c:crossAx val="133576960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77289</xdr:colOff>
      <xdr:row>0</xdr:row>
      <xdr:rowOff>91984</xdr:rowOff>
    </xdr:from>
    <xdr:to>
      <xdr:col>37</xdr:col>
      <xdr:colOff>215901</xdr:colOff>
      <xdr:row>13</xdr:row>
      <xdr:rowOff>241300</xdr:rowOff>
    </xdr:to>
    <xdr:graphicFrame macro="">
      <xdr:nvGraphicFramePr>
        <xdr:cNvPr id="64" name="Grafico 7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9434</xdr:colOff>
      <xdr:row>18</xdr:row>
      <xdr:rowOff>87085</xdr:rowOff>
    </xdr:from>
    <xdr:to>
      <xdr:col>38</xdr:col>
      <xdr:colOff>1815</xdr:colOff>
      <xdr:row>31</xdr:row>
      <xdr:rowOff>26851</xdr:rowOff>
    </xdr:to>
    <xdr:graphicFrame macro="">
      <xdr:nvGraphicFramePr>
        <xdr:cNvPr id="13" name="Grafico 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50</xdr:col>
      <xdr:colOff>25400</xdr:colOff>
      <xdr:row>18</xdr:row>
      <xdr:rowOff>266700</xdr:rowOff>
    </xdr:from>
    <xdr:to>
      <xdr:col>61</xdr:col>
      <xdr:colOff>457201</xdr:colOff>
      <xdr:row>34</xdr:row>
      <xdr:rowOff>75837</xdr:rowOff>
    </xdr:to>
    <xdr:graphicFrame macro="">
      <xdr:nvGraphicFramePr>
        <xdr:cNvPr id="14" name="Grafico 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0</xdr:colOff>
      <xdr:row>36</xdr:row>
      <xdr:rowOff>108857</xdr:rowOff>
    </xdr:from>
    <xdr:to>
      <xdr:col>34</xdr:col>
      <xdr:colOff>199752</xdr:colOff>
      <xdr:row>52</xdr:row>
      <xdr:rowOff>92257</xdr:rowOff>
    </xdr:to>
    <xdr:graphicFrame macro="">
      <xdr:nvGraphicFramePr>
        <xdr:cNvPr id="47" name="Grafico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527412</xdr:colOff>
      <xdr:row>36</xdr:row>
      <xdr:rowOff>126002</xdr:rowOff>
    </xdr:from>
    <xdr:to>
      <xdr:col>42</xdr:col>
      <xdr:colOff>315957</xdr:colOff>
      <xdr:row>52</xdr:row>
      <xdr:rowOff>137432</xdr:rowOff>
    </xdr:to>
    <xdr:graphicFrame macro="">
      <xdr:nvGraphicFramePr>
        <xdr:cNvPr id="48" name="Grafico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580752</xdr:colOff>
      <xdr:row>37</xdr:row>
      <xdr:rowOff>16057</xdr:rowOff>
    </xdr:from>
    <xdr:to>
      <xdr:col>50</xdr:col>
      <xdr:colOff>210638</xdr:colOff>
      <xdr:row>52</xdr:row>
      <xdr:rowOff>152672</xdr:rowOff>
    </xdr:to>
    <xdr:graphicFrame macro="">
      <xdr:nvGraphicFramePr>
        <xdr:cNvPr id="49" name="Grafico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50</xdr:col>
      <xdr:colOff>406580</xdr:colOff>
      <xdr:row>37</xdr:row>
      <xdr:rowOff>19323</xdr:rowOff>
    </xdr:from>
    <xdr:to>
      <xdr:col>58</xdr:col>
      <xdr:colOff>10885</xdr:colOff>
      <xdr:row>52</xdr:row>
      <xdr:rowOff>112668</xdr:rowOff>
    </xdr:to>
    <xdr:graphicFrame macro="">
      <xdr:nvGraphicFramePr>
        <xdr:cNvPr id="50" name="Grafico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11430</xdr:colOff>
      <xdr:row>53</xdr:row>
      <xdr:rowOff>118382</xdr:rowOff>
    </xdr:from>
    <xdr:to>
      <xdr:col>34</xdr:col>
      <xdr:colOff>190227</xdr:colOff>
      <xdr:row>68</xdr:row>
      <xdr:rowOff>25581</xdr:rowOff>
    </xdr:to>
    <xdr:graphicFrame macro="">
      <xdr:nvGraphicFramePr>
        <xdr:cNvPr id="51" name="Grafico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548367</xdr:colOff>
      <xdr:row>53</xdr:row>
      <xdr:rowOff>145052</xdr:rowOff>
    </xdr:from>
    <xdr:to>
      <xdr:col>42</xdr:col>
      <xdr:colOff>281667</xdr:colOff>
      <xdr:row>68</xdr:row>
      <xdr:rowOff>82731</xdr:rowOff>
    </xdr:to>
    <xdr:graphicFrame macro="">
      <xdr:nvGraphicFramePr>
        <xdr:cNvPr id="52" name="Grafico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42</xdr:col>
      <xdr:colOff>601707</xdr:colOff>
      <xdr:row>53</xdr:row>
      <xdr:rowOff>118382</xdr:rowOff>
    </xdr:from>
    <xdr:to>
      <xdr:col>50</xdr:col>
      <xdr:colOff>206828</xdr:colOff>
      <xdr:row>68</xdr:row>
      <xdr:rowOff>78921</xdr:rowOff>
    </xdr:to>
    <xdr:graphicFrame macro="">
      <xdr:nvGraphicFramePr>
        <xdr:cNvPr id="53" name="Grafico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418283</xdr:colOff>
      <xdr:row>53</xdr:row>
      <xdr:rowOff>118382</xdr:rowOff>
    </xdr:from>
    <xdr:to>
      <xdr:col>57</xdr:col>
      <xdr:colOff>598715</xdr:colOff>
      <xdr:row>68</xdr:row>
      <xdr:rowOff>116477</xdr:rowOff>
    </xdr:to>
    <xdr:graphicFrame macro="">
      <xdr:nvGraphicFramePr>
        <xdr:cNvPr id="62" name="Grafico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38</xdr:col>
      <xdr:colOff>108858</xdr:colOff>
      <xdr:row>18</xdr:row>
      <xdr:rowOff>288471</xdr:rowOff>
    </xdr:from>
    <xdr:to>
      <xdr:col>49</xdr:col>
      <xdr:colOff>435430</xdr:colOff>
      <xdr:row>31</xdr:row>
      <xdr:rowOff>266699</xdr:rowOff>
    </xdr:to>
    <xdr:graphicFrame macro="">
      <xdr:nvGraphicFramePr>
        <xdr:cNvPr id="67" name="Grafico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38</xdr:col>
      <xdr:colOff>166914</xdr:colOff>
      <xdr:row>1</xdr:row>
      <xdr:rowOff>94343</xdr:rowOff>
    </xdr:from>
    <xdr:to>
      <xdr:col>49</xdr:col>
      <xdr:colOff>139700</xdr:colOff>
      <xdr:row>13</xdr:row>
      <xdr:rowOff>241301</xdr:rowOff>
    </xdr:to>
    <xdr:graphicFrame macro="">
      <xdr:nvGraphicFramePr>
        <xdr:cNvPr id="3" name="Gra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49</xdr:col>
      <xdr:colOff>509814</xdr:colOff>
      <xdr:row>0</xdr:row>
      <xdr:rowOff>67129</xdr:rowOff>
    </xdr:from>
    <xdr:to>
      <xdr:col>57</xdr:col>
      <xdr:colOff>444500</xdr:colOff>
      <xdr:row>5</xdr:row>
      <xdr:rowOff>114301</xdr:rowOff>
    </xdr:to>
    <xdr:graphicFrame macro="">
      <xdr:nvGraphicFramePr>
        <xdr:cNvPr id="4" name="Gra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49</xdr:col>
      <xdr:colOff>558801</xdr:colOff>
      <xdr:row>6</xdr:row>
      <xdr:rowOff>139701</xdr:rowOff>
    </xdr:from>
    <xdr:to>
      <xdr:col>57</xdr:col>
      <xdr:colOff>228601</xdr:colOff>
      <xdr:row>18</xdr:row>
      <xdr:rowOff>50801</xdr:rowOff>
    </xdr:to>
    <xdr:graphicFrame macro="">
      <xdr:nvGraphicFramePr>
        <xdr:cNvPr id="19" name="Grafico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Metro">
    <a:dk1>
      <a:sysClr val="windowText" lastClr="000000"/>
    </a:dk1>
    <a:lt1>
      <a:sysClr val="window" lastClr="FFFFFF"/>
    </a:lt1>
    <a:dk2>
      <a:srgbClr val="4E5B6F"/>
    </a:dk2>
    <a:lt2>
      <a:srgbClr val="D6ECFF"/>
    </a:lt2>
    <a:accent1>
      <a:srgbClr val="7FD13B"/>
    </a:accent1>
    <a:accent2>
      <a:srgbClr val="EA157A"/>
    </a:accent2>
    <a:accent3>
      <a:srgbClr val="FEB80A"/>
    </a:accent3>
    <a:accent4>
      <a:srgbClr val="00ADDC"/>
    </a:accent4>
    <a:accent5>
      <a:srgbClr val="738AC8"/>
    </a:accent5>
    <a:accent6>
      <a:srgbClr val="1AB39F"/>
    </a:accent6>
    <a:hlink>
      <a:srgbClr val="EB8803"/>
    </a:hlink>
    <a:folHlink>
      <a:srgbClr val="5F7791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showGridLines="0" tabSelected="1" zoomScale="60" zoomScaleNormal="60" zoomScaleSheetLayoutView="70" zoomScalePageLayoutView="40" workbookViewId="0">
      <selection activeCell="X21" sqref="X21"/>
    </sheetView>
  </sheetViews>
  <sheetFormatPr defaultColWidth="8.85546875" defaultRowHeight="12.75"/>
  <cols>
    <col min="1" max="1" width="2" style="1" customWidth="1"/>
    <col min="2" max="2" width="6.28515625" style="1" customWidth="1"/>
    <col min="3" max="3" width="18" style="1" customWidth="1"/>
    <col min="4" max="4" width="9.5703125" style="1" customWidth="1"/>
    <col min="5" max="5" width="17.5703125" style="1" customWidth="1"/>
    <col min="6" max="6" width="49.5703125" style="1" customWidth="1"/>
    <col min="7" max="13" width="17.7109375" style="1" customWidth="1"/>
    <col min="14" max="14" width="18.7109375" style="1" customWidth="1"/>
    <col min="15" max="15" width="13.140625" style="1" customWidth="1"/>
    <col min="16" max="16" width="10.28515625" style="1" customWidth="1"/>
    <col min="17" max="17" width="11.7109375" style="1" customWidth="1"/>
    <col min="18" max="18" width="1.5703125" style="62" customWidth="1"/>
    <col min="19" max="19" width="1.140625" style="62" customWidth="1"/>
    <col min="20" max="20" width="10.5703125" style="1" customWidth="1"/>
    <col min="21" max="21" width="11.42578125" style="1" customWidth="1"/>
    <col min="22" max="22" width="12.28515625" style="1" customWidth="1"/>
    <col min="23" max="23" width="13" style="1" customWidth="1"/>
    <col min="24" max="24" width="11.28515625" style="1" customWidth="1"/>
    <col min="25" max="25" width="13.42578125" style="1" customWidth="1"/>
    <col min="26" max="26" width="4.42578125" style="1" customWidth="1"/>
    <col min="27" max="16384" width="8.85546875" style="1"/>
  </cols>
  <sheetData>
    <row r="1" spans="2:25" ht="8.4499999999999993" customHeight="1" thickBot="1"/>
    <row r="2" spans="2:25" ht="25.9" customHeight="1" thickTop="1" thickBot="1">
      <c r="B2" s="255" t="s">
        <v>87</v>
      </c>
      <c r="C2" s="275" t="s">
        <v>42</v>
      </c>
      <c r="D2" s="277" t="s">
        <v>59</v>
      </c>
      <c r="E2" s="279" t="s">
        <v>60</v>
      </c>
      <c r="F2" s="280"/>
      <c r="G2" s="283" t="s">
        <v>61</v>
      </c>
      <c r="H2" s="284"/>
      <c r="I2" s="284"/>
      <c r="J2" s="284"/>
      <c r="K2" s="284"/>
      <c r="L2" s="284"/>
      <c r="M2" s="284"/>
      <c r="N2" s="285"/>
    </row>
    <row r="3" spans="2:25" ht="99.6" customHeight="1" thickBot="1">
      <c r="B3" s="256"/>
      <c r="C3" s="276"/>
      <c r="D3" s="278"/>
      <c r="E3" s="281"/>
      <c r="F3" s="282"/>
      <c r="G3" s="77" t="str">
        <f>'F 1'!F1</f>
        <v>professionalità del personale</v>
      </c>
      <c r="H3" s="78" t="str">
        <f>'F 1'!G1</f>
        <v>cortesia del personale</v>
      </c>
      <c r="I3" s="78" t="str">
        <f>'F 1'!H1</f>
        <v>gamma prodotti presenti in Farmacia</v>
      </c>
      <c r="J3" s="78" t="str">
        <f>'F 1'!I1</f>
        <v>gamma servizi a disposizione dell'utenza</v>
      </c>
      <c r="K3" s="78" t="str">
        <f>'F 1'!J1</f>
        <v>chiarezza e completezza delle info. ottenute in farmacia sui servizi</v>
      </c>
      <c r="L3" s="78" t="str">
        <f>'F 1'!K1</f>
        <v>tempi di attesa</v>
      </c>
      <c r="M3" s="78" t="str">
        <f>'F 1'!L1</f>
        <v>ambiente confortevole</v>
      </c>
      <c r="N3" s="79" t="str">
        <f>'F 1'!M1</f>
        <v>giudizio generale sul livello dei servizi usufruiti e/o sulla farmacia</v>
      </c>
      <c r="T3" s="80" t="s">
        <v>1</v>
      </c>
      <c r="U3" s="179" t="s">
        <v>73</v>
      </c>
      <c r="V3" s="180" t="s">
        <v>74</v>
      </c>
      <c r="W3" s="181" t="s">
        <v>75</v>
      </c>
      <c r="X3" s="81" t="s">
        <v>10</v>
      </c>
      <c r="Y3" s="82" t="s">
        <v>11</v>
      </c>
    </row>
    <row r="4" spans="2:25" ht="17.45" customHeight="1" thickTop="1">
      <c r="B4" s="256"/>
      <c r="C4" s="239">
        <f>'F 1'!B24+'F 3'!B24+'F 4'!B24+'F 5'!B33+'F 6'!B24+'F 7'!B24+'F 8'!B24+'F 9'!B29+'F 10'!B29+'F 11'!B24+'F 12'!B26+'F 13'!B24+'F 14'!B30+'F 15'!B24+'F 18'!B27</f>
        <v>221</v>
      </c>
      <c r="D4" s="150" t="s">
        <v>71</v>
      </c>
      <c r="E4" s="242" t="s">
        <v>57</v>
      </c>
      <c r="F4" s="244" t="s">
        <v>24</v>
      </c>
      <c r="G4" s="246">
        <f>AVERAGE('F 1'!F24,'F 3'!F24,'F 4'!F24,'F 5'!F33,'F 6'!F24,'F 7'!F24,'F 8'!F24,'F 9'!F29,'F 10'!F29,'F 11'!F24,'F 12'!F26,'F 13'!F24,'F 14'!F30,'F 15'!F24,'F 18'!F27:F28)</f>
        <v>0.76774508479112058</v>
      </c>
      <c r="H4" s="248">
        <f>AVERAGE('F 1'!G24,'F 3'!G24,'F 4'!G24,'F 5'!G33,'F 6'!G24,'F 7'!G24,'F 8'!G24,'F 9'!G29,'F 10'!G29,'F 11'!G24,'F 12'!G26,'F 13'!G24,'F 14'!G30,'F 15'!G24,'F 18'!G27:G28)</f>
        <v>0.7838267867871449</v>
      </c>
      <c r="I4" s="248">
        <f>AVERAGE('F 1'!H24,'F 3'!H24,'F 4'!H24,'F 5'!H33,'F 6'!H24,'F 7'!H24,'F 8'!H24,'F 9'!H29,'F 10'!H29,'F 11'!H24,'F 12'!H26,'F 13'!H24,'F 14'!H30,'F 15'!H24,'F 18'!H27:H28)</f>
        <v>0.51557663256512354</v>
      </c>
      <c r="J4" s="248">
        <f>AVERAGE('F 1'!I24,'F 3'!I24,'F 4'!I24,'F 5'!I33,'F 6'!I24,'F 7'!I24,'F 8'!I24,'F 9'!I29,'F 10'!I29,'F 11'!I24,'F 12'!I26,'F 13'!I24,'F 14'!I30,'F 15'!I24,'F 18'!I27:I28)</f>
        <v>0.49126344575193676</v>
      </c>
      <c r="K4" s="248">
        <f>AVERAGE('F 1'!J24,'F 3'!J24,'F 4'!J24,'F 5'!J33,'F 6'!J24,'F 7'!J24,'F 8'!J24,'F 9'!J29,'F 10'!J29,'F 11'!J24,'F 12'!J26,'F 13'!J24,'F 14'!J30,'F 15'!J24,'F 18'!J27:J28)</f>
        <v>0.77130302561888242</v>
      </c>
      <c r="L4" s="248">
        <f>AVERAGE('F 1'!K24,'F 3'!K24,'F 4'!K24,'F 5'!K33,'F 6'!K24,'F 7'!K24,'F 8'!K24,'F 9'!K29,'F 10'!K29,'F 11'!K24,'F 12'!K26,'F 13'!K24,'F 14'!K30,'F 15'!K24,'F 18'!K27:K28)</f>
        <v>0.49946776558669143</v>
      </c>
      <c r="M4" s="248">
        <f>AVERAGE('F 1'!L24,'F 3'!L24,'F 4'!L24,'F 5'!L33,'F 6'!L24,'F 7'!L24,'F 8'!L24,'F 9'!L29,'F 10'!L29,'F 11'!L24,'F 12'!L26,'F 13'!L24,'F 14'!L30,'F 15'!L24,'F 18'!L27:L28)</f>
        <v>0.67399265837884748</v>
      </c>
      <c r="N4" s="268">
        <f>AVERAGE('F 1'!M24,'F 3'!M24,'F 4'!M24,'F 5'!M33,'F 6'!M24,'F 7'!M24,'F 8'!M24,'F 9'!M29,'F 10'!M29,'F 11'!M24,'F 12'!M26,'F 13'!M24,'F 14'!M30,'F 15'!M24,'F 18'!M27:M28)</f>
        <v>0.70970097606286875</v>
      </c>
      <c r="O4" s="270">
        <f>P4+P6</f>
        <v>0.98647680431248197</v>
      </c>
      <c r="P4" s="271">
        <f>Q4+Q5</f>
        <v>0.65160954694282691</v>
      </c>
      <c r="Q4" s="140">
        <f>('F 1'!P24+'F 3'!P24+'F 4'!P24+'F 5'!P33+'F 6'!P24+'F 7'!P24+'F 8'!P24+'F 9'!P29+'F 10'!P29+'F 11'!P24+'F 12'!P26+'F 13'!P24+'F 14'!P30+'F 15'!P24+'F 18'!P27)/15</f>
        <v>0.35671593988090156</v>
      </c>
      <c r="R4" s="83"/>
      <c r="S4" s="83"/>
      <c r="T4" s="84">
        <f>'F 1'!N16+'F 3'!N16+'F 4'!N16+'F 5'!N25+'F 6'!N16+'F 7'!N16+'F 8'!N16+'F 9'!N21+'F 10'!N21+'F 11'!N16+'F 12'!N18+'F 13'!N16+'F 14'!N22+'F 15'!N16+'F 18'!N19</f>
        <v>6</v>
      </c>
      <c r="U4" s="85">
        <f>'F 1'!O16+'F 3'!O16+'F 4'!O16+'F 5'!O25+'F 6'!O16+'F 7'!O16+'F 8'!O16+'F 9'!O21+'F 10'!O21+'F 11'!O16+'F 12'!O18+'F 13'!O16+'F 14'!O22+'F 15'!O16+'F 18'!O19</f>
        <v>41</v>
      </c>
      <c r="V4" s="178">
        <f>'F 1'!P16+'F 3'!P16+'F 4'!P16+'F 5'!P25+'F 6'!P16+'F 7'!P16+'F 8'!P16+'F 9'!P21+'F 10'!P21+'F 11'!P16+'F 12'!P18+'F 13'!P16+'F 14'!P22+'F 15'!P16+'F 18'!P19</f>
        <v>93</v>
      </c>
      <c r="W4" s="86">
        <f>'F 1'!Q16+'F 3'!Q16+'F 4'!Q16+'F 5'!Q25+'F 6'!Q16+'F 7'!Q16+'F 8'!Q16+'F 9'!Q21+'F 10'!Q21+'F 11'!Q16+'F 12'!Q18+'F 13'!Q16+'F 14'!Q22+'F 15'!Q16+'F 18'!Q19</f>
        <v>86</v>
      </c>
      <c r="X4" s="87">
        <f>'F 1'!R16+'F 3'!R16+'F 4'!R16+'F 5'!R25+'F 6'!R16+'F 7'!R16+'F 8'!R16+'F 9'!R21+'F 10'!R21+'F 11'!R16+'F 12'!R18+'F 13'!R16+'F 14'!R22+'F 15'!R16+'F 18'!R19</f>
        <v>105</v>
      </c>
      <c r="Y4" s="88">
        <f>'F 1'!S16+'F 3'!S16+'F 4'!S16+'F 5'!S25+'F 6'!S16+'F 7'!S16+'F 8'!S16+'F 9'!S21+'F 10'!S21+'F 11'!S16+'F 12'!S18+'F 13'!S16+'F 14'!S22+'F 15'!S16+'F 18'!S19</f>
        <v>116</v>
      </c>
    </row>
    <row r="5" spans="2:25" ht="17.45" customHeight="1" thickBot="1">
      <c r="B5" s="256"/>
      <c r="C5" s="240"/>
      <c r="D5" s="151" t="s">
        <v>62</v>
      </c>
      <c r="E5" s="243"/>
      <c r="F5" s="245"/>
      <c r="G5" s="247"/>
      <c r="H5" s="249"/>
      <c r="I5" s="249"/>
      <c r="J5" s="249"/>
      <c r="K5" s="249"/>
      <c r="L5" s="249"/>
      <c r="M5" s="249"/>
      <c r="N5" s="269"/>
      <c r="O5" s="260"/>
      <c r="P5" s="272"/>
      <c r="Q5" s="141">
        <f>('F 1'!P25+'F 3'!P25+'F 4'!P25+'F 5'!P34+'F 6'!P25+'F 7'!P25+'F 8'!P25+'F 9'!P30+'F 10'!P30+'F 11'!P25+'F 12'!P27+'F 13'!P25+'F 14'!P31+'F 15'!P25+'F 18'!P28)/15</f>
        <v>0.29489360706192541</v>
      </c>
      <c r="R5" s="83"/>
      <c r="S5" s="83"/>
      <c r="T5" s="63">
        <f>T4/C4</f>
        <v>2.7149321266968326E-2</v>
      </c>
      <c r="U5" s="89">
        <f>U4/C4</f>
        <v>0.18552036199095023</v>
      </c>
      <c r="V5" s="90">
        <f>V4/C4</f>
        <v>0.42081447963800905</v>
      </c>
      <c r="W5" s="91">
        <f>W4/C4</f>
        <v>0.38914027149321267</v>
      </c>
      <c r="X5" s="92">
        <f>X4/C4</f>
        <v>0.47511312217194568</v>
      </c>
      <c r="Y5" s="68">
        <f>Y4/C4</f>
        <v>0.52488687782805432</v>
      </c>
    </row>
    <row r="6" spans="2:25" ht="17.45" customHeight="1">
      <c r="B6" s="256"/>
      <c r="C6" s="240"/>
      <c r="D6" s="152" t="s">
        <v>63</v>
      </c>
      <c r="E6" s="243"/>
      <c r="F6" s="289" t="s">
        <v>23</v>
      </c>
      <c r="G6" s="290">
        <f>('F 1'!F26+'F 3'!F26+'F 4'!F26+'F 5'!F35+'F 6'!F26+'F 7'!F26+'F 8'!F26+'F 9'!F31+'F 10'!F31+'F 11'!F26+'F 12'!F28+'F 13'!F26+'F 14'!F32+'F 15'!F26+'F 18'!F29)/15</f>
        <v>0.22833334658142843</v>
      </c>
      <c r="H6" s="286">
        <f>('F 1'!G26+'F 3'!G26+'F 4'!G26+'F 5'!G35+'F 6'!G26+'F 7'!G26+'F 8'!G26+'F 9'!G31+'F 10'!G31+'F 11'!G26+'F 12'!G28+'F 13'!G26+'F 14'!G32+'F 15'!G26+'F 18'!G29)/15</f>
        <v>0.21617321321285515</v>
      </c>
      <c r="I6" s="286">
        <f>('F 1'!H26+'F 3'!H26+'F 4'!H26+'F 5'!H35+'F 6'!H26+'F 7'!H26+'F 8'!H26+'F 9'!H31+'F 10'!H31+'F 11'!H26+'F 12'!H28+'F 13'!H26+'F 14'!H32+'F 15'!H26+'F 18'!H29)/15</f>
        <v>0.47929516230667135</v>
      </c>
      <c r="J6" s="286">
        <f>('F 1'!I26+'F 3'!I26+'F 4'!I26+'F 5'!I35+'F 6'!I26+'F 7'!I26+'F 8'!I26+'F 9'!I31+'F 10'!I31+'F 11'!I26+'F 12'!I28+'F 13'!I26+'F 14'!I32+'F 15'!I26+'F 18'!I29)/15</f>
        <v>0.46444726865442981</v>
      </c>
      <c r="K6" s="286">
        <f>('F 1'!J26+'F 3'!J26+'F 4'!J26+'F 5'!J35+'F 6'!J26+'F 7'!J26+'F 8'!J26+'F 9'!J31+'F 10'!J31+'F 11'!J26+'F 12'!J28+'F 13'!J26+'F 14'!J32+'F 15'!J26+'F 18'!J29)/15</f>
        <v>0.22393506961921286</v>
      </c>
      <c r="L6" s="286">
        <f>('F 1'!K26+'F 3'!K26+'F 4'!K26+'F 5'!K35+'F 6'!K26+'F 7'!K26+'F 8'!K26+'F 9'!K31+'F 10'!K31+'F 11'!K26+'F 12'!K28+'F 13'!K26+'F 14'!K32+'F 15'!K26+'F 18'!K29)/15</f>
        <v>0.4745889506439378</v>
      </c>
      <c r="M6" s="286">
        <f>('F 1'!L26+'F 3'!L26+'F 4'!L26+'F 5'!L35+'F 6'!L26+'F 7'!L26+'F 8'!L26+'F 9'!L31+'F 10'!L31+'F 11'!L26+'F 12'!L28+'F 13'!L26+'F 14'!L32+'F 15'!L26+'F 18'!L29)/15</f>
        <v>0.30186602400157381</v>
      </c>
      <c r="N6" s="291">
        <f>('F 1'!M26+'F 3'!M26+'F 4'!M26+'F 5'!M35+'F 6'!M26+'F 7'!M26+'F 8'!M26+'F 9'!M31+'F 10'!M31+'F 11'!M26+'F 12'!M28+'F 13'!M26+'F 14'!M32+'F 15'!M26+'F 18'!M29)/15</f>
        <v>0.29029902393713136</v>
      </c>
      <c r="O6" s="260"/>
      <c r="P6" s="287">
        <f>Q6+Q7+Q8</f>
        <v>0.33486725736965506</v>
      </c>
      <c r="Q6" s="142">
        <f>('F 1'!P26+'F 3'!P26+'F 4'!P26+'F 5'!P35+'F 6'!P26+'F 7'!P26+'F 8'!P26+'F 9'!P31+'F 10'!P31+'F 11'!P26+'F 12'!P28+'F 13'!P26+'F 14'!P32+'F 15'!P26+'F 18'!P29)/15</f>
        <v>0.21255540850170004</v>
      </c>
      <c r="R6" s="83"/>
      <c r="S6" s="83"/>
    </row>
    <row r="7" spans="2:25" ht="17.45" customHeight="1">
      <c r="B7" s="256"/>
      <c r="C7" s="240"/>
      <c r="D7" s="152" t="s">
        <v>64</v>
      </c>
      <c r="E7" s="243"/>
      <c r="F7" s="289"/>
      <c r="G7" s="290"/>
      <c r="H7" s="286"/>
      <c r="I7" s="286"/>
      <c r="J7" s="286"/>
      <c r="K7" s="286"/>
      <c r="L7" s="286"/>
      <c r="M7" s="286"/>
      <c r="N7" s="291"/>
      <c r="O7" s="260"/>
      <c r="P7" s="288"/>
      <c r="Q7" s="142">
        <f>('F 1'!P27+'F 3'!P27+'F 4'!P27+'F 5'!P36+'F 6'!P27+'F 7'!P27+'F 8'!P27+'F 9'!P32+'F 10'!P32+'F 11'!P27+'F 12'!P29+'F 13'!P27+'F 14'!P33+'F 15'!P27+'F 18'!P30)/15</f>
        <v>8.8581105595172085E-2</v>
      </c>
      <c r="R7" s="83"/>
      <c r="S7" s="83"/>
    </row>
    <row r="8" spans="2:25" ht="17.45" customHeight="1">
      <c r="B8" s="256"/>
      <c r="C8" s="240"/>
      <c r="D8" s="152" t="s">
        <v>65</v>
      </c>
      <c r="E8" s="243"/>
      <c r="F8" s="289"/>
      <c r="G8" s="290"/>
      <c r="H8" s="286"/>
      <c r="I8" s="286"/>
      <c r="J8" s="286"/>
      <c r="K8" s="286"/>
      <c r="L8" s="286"/>
      <c r="M8" s="286"/>
      <c r="N8" s="291"/>
      <c r="O8" s="260"/>
      <c r="P8" s="288"/>
      <c r="Q8" s="142">
        <f>('F 1'!P28+'F 3'!P28+'F 4'!P28+'F 5'!P37+'F 6'!P28+'F 7'!P28+'F 8'!P28+'F 9'!P33+'F 10'!P33+'F 11'!P28+'F 12'!P30+'F 13'!P28+'F 14'!P34+'F 15'!P28+'F 18'!P31)/15</f>
        <v>3.3730743272782915E-2</v>
      </c>
      <c r="R8" s="83"/>
      <c r="S8" s="83"/>
    </row>
    <row r="9" spans="2:25" ht="17.45" customHeight="1">
      <c r="B9" s="256"/>
      <c r="C9" s="240"/>
      <c r="D9" s="153" t="s">
        <v>66</v>
      </c>
      <c r="E9" s="273" t="s">
        <v>58</v>
      </c>
      <c r="F9" s="253" t="s">
        <v>22</v>
      </c>
      <c r="G9" s="254">
        <f>('F 1'!F29+'F 3'!F29+'F 4'!F29+'F 5'!F38+'F 6'!F29+'F 7'!F29+'F 8'!F29+'F 9'!F34+'F 10'!F34+'F 11'!F29+'F 12'!F31+'F 13'!F29+'F 14'!F35+'F 15'!F29+'F 18'!F32)/15</f>
        <v>3.9215686274509803E-3</v>
      </c>
      <c r="H9" s="252">
        <f>('F 1'!G29+'F 3'!G29+'F 4'!G29+'F 5'!G38+'F 6'!G29+'F 7'!G29+'F 8'!G29+'F 9'!G34+'F 10'!G34+'F 11'!G29+'F 12'!G31+'F 13'!G29+'F 14'!G35+'F 15'!G29+'F 18'!G32)/15</f>
        <v>0</v>
      </c>
      <c r="I9" s="252">
        <f>('F 1'!H29+'F 3'!H29+'F 4'!H29+'F 5'!H38+'F 6'!H29+'F 7'!H29+'F 8'!H29+'F 9'!H34+'F 10'!H34+'F 11'!H29+'F 12'!H31+'F 13'!H29+'F 14'!H35+'F 15'!H29+'F 18'!H32)/15</f>
        <v>5.1282051282051282E-3</v>
      </c>
      <c r="J9" s="252">
        <f>('F 1'!I29+'F 3'!I29+'F 4'!I29+'F 5'!I38+'F 6'!I29+'F 7'!I29+'F 8'!I29+'F 9'!I34+'F 10'!I34+'F 11'!I29+'F 12'!I31+'F 13'!I29+'F 14'!I35+'F 15'!I29+'F 18'!I32)/15</f>
        <v>4.4289285593633418E-2</v>
      </c>
      <c r="K9" s="252">
        <f>('F 1'!J29+'F 3'!J29+'F 4'!J29+'F 5'!J38+'F 6'!J29+'F 7'!J29+'F 8'!J29+'F 9'!J34+'F 10'!J34+'F 11'!J29+'F 12'!J31+'F 13'!J29+'F 14'!J35+'F 15'!J29+'F 18'!J32)/15</f>
        <v>4.7619047619047615E-3</v>
      </c>
      <c r="L9" s="252">
        <f>('F 1'!K29+'F 3'!K29+'F 4'!K29+'F 5'!K38+'F 6'!K29+'F 7'!K29+'F 8'!K29+'F 9'!K34+'F 10'!K34+'F 11'!K29+'F 12'!K31+'F 13'!K29+'F 14'!K35+'F 15'!K29+'F 18'!K32)/15</f>
        <v>2.1181379007465966E-2</v>
      </c>
      <c r="M9" s="252">
        <f>('F 1'!L29+'F 3'!L29+'F 4'!L29+'F 5'!L38+'F 6'!L29+'F 7'!L29+'F 8'!L29+'F 9'!L34+'F 10'!L34+'F 11'!L29+'F 12'!L31+'F 13'!L29+'F 14'!L35+'F 15'!L29+'F 18'!L32)/15</f>
        <v>1.8344216170303129E-2</v>
      </c>
      <c r="N9" s="258">
        <f>('F 1'!M29+'F 3'!M29+'F 4'!M29+'F 5'!M38+'F 6'!M29+'F 7'!M29+'F 8'!M29+'F 9'!M34+'F 10'!M34+'F 11'!M29+'F 12'!M31+'F 13'!M29+'F 14'!M35+'F 15'!M29+'F 18'!M32)/15</f>
        <v>0</v>
      </c>
      <c r="O9" s="259">
        <f>P9+P12</f>
        <v>1.3523195687517938E-2</v>
      </c>
      <c r="P9" s="262">
        <f>Q9+Q10+Q11</f>
        <v>1.2203319911120423E-2</v>
      </c>
      <c r="Q9" s="93">
        <f>('F 1'!P29+'F 3'!P29+'F 4'!P29+'F 5'!P38+'F 6'!P29+'F 7'!P29+'F 8'!P29+'F 9'!P34+'F 10'!P34+'F 11'!P29+'F 12'!P31+'F 13'!P29+'F 14'!P35+'F 15'!P29+'F 18'!P32)/15</f>
        <v>9.0361670157066594E-3</v>
      </c>
      <c r="R9" s="83"/>
      <c r="S9" s="83"/>
    </row>
    <row r="10" spans="2:25" ht="17.45" customHeight="1">
      <c r="B10" s="256"/>
      <c r="C10" s="240"/>
      <c r="D10" s="153" t="s">
        <v>67</v>
      </c>
      <c r="E10" s="273"/>
      <c r="F10" s="253"/>
      <c r="G10" s="254"/>
      <c r="H10" s="252"/>
      <c r="I10" s="252"/>
      <c r="J10" s="252"/>
      <c r="K10" s="252"/>
      <c r="L10" s="252"/>
      <c r="M10" s="252"/>
      <c r="N10" s="258"/>
      <c r="O10" s="260"/>
      <c r="P10" s="263"/>
      <c r="Q10" s="93">
        <f>('F 1'!P30+'F 3'!P30+'F 4'!P30+'F 5'!P39+'F 6'!P30+'F 7'!P30+'F 8'!P30+'F 9'!P35+'F 10'!P35+'F 11'!P30+'F 12'!P32+'F 13'!P30+'F 14'!P36+'F 15'!P30+'F 18'!P33)/15</f>
        <v>1.6520013802622498E-3</v>
      </c>
      <c r="R10" s="83"/>
      <c r="S10" s="83"/>
    </row>
    <row r="11" spans="2:25" ht="17.45" customHeight="1">
      <c r="B11" s="256"/>
      <c r="C11" s="240"/>
      <c r="D11" s="153" t="s">
        <v>68</v>
      </c>
      <c r="E11" s="273"/>
      <c r="F11" s="253"/>
      <c r="G11" s="254"/>
      <c r="H11" s="252"/>
      <c r="I11" s="252"/>
      <c r="J11" s="252"/>
      <c r="K11" s="252"/>
      <c r="L11" s="252"/>
      <c r="M11" s="252"/>
      <c r="N11" s="258"/>
      <c r="O11" s="260"/>
      <c r="P11" s="263"/>
      <c r="Q11" s="93">
        <f>('F 1'!P31+'F 3'!P31+'F 4'!P31+'F 5'!P40+'F 6'!P31+'F 7'!P31+'F 8'!P31+'F 9'!P36+'F 10'!P36+'F 11'!P31+'F 12'!P33+'F 13'!P31+'F 14'!P37+'F 15'!P31+'F 18'!P34)/15</f>
        <v>1.5151515151515152E-3</v>
      </c>
      <c r="R11" s="83"/>
      <c r="S11" s="83"/>
    </row>
    <row r="12" spans="2:25" ht="17.45" customHeight="1">
      <c r="B12" s="256"/>
      <c r="C12" s="240"/>
      <c r="D12" s="154" t="s">
        <v>69</v>
      </c>
      <c r="E12" s="273"/>
      <c r="F12" s="264" t="s">
        <v>25</v>
      </c>
      <c r="G12" s="266">
        <f>('F 1'!F32+'F 3'!F32+'F 4'!F32+'F 5'!F41+'F 6'!F32+'F 7'!F32+'F 8'!F32+'F 9'!F37+'F 10'!F37+'F 11'!F32+'F 12'!F34+'F 13'!F32+'F 14'!F38+'F 15'!F32+'F 18'!F35)/15</f>
        <v>0</v>
      </c>
      <c r="H12" s="250">
        <f>('F 1'!G32+'F 3'!G32+'F 4'!G32+'F 5'!G41+'F 6'!G32+'F 7'!G32+'F 8'!G32+'F 9'!G37+'F 10'!G37+'F 11'!G32+'F 12'!G34+'F 13'!G32+'F 14'!G38+'F 15'!G32+'F 18'!G35)/15</f>
        <v>0</v>
      </c>
      <c r="I12" s="250">
        <f>('F 1'!H32+'F 3'!H32+'F 4'!H32+'F 5'!H41+'F 6'!H32+'F 7'!H32+'F 8'!H32+'F 9'!H37+'F 10'!H37+'F 11'!H32+'F 12'!H34+'F 13'!H32+'F 14'!H38+'F 15'!H32+'F 18'!H35)/15</f>
        <v>0</v>
      </c>
      <c r="J12" s="250">
        <f>('F 1'!I32+'F 3'!I32+'F 4'!I32+'F 5'!I41+'F 6'!I32+'F 7'!I32+'F 8'!I32+'F 9'!I37+'F 10'!I37+'F 11'!I32+'F 12'!I34+'F 13'!I32+'F 14'!I38+'F 15'!I32+'F 18'!I35)/15</f>
        <v>0</v>
      </c>
      <c r="K12" s="250">
        <f>('F 1'!J32+'F 3'!J32+'F 4'!J32+'F 5'!J41+'F 6'!J32+'F 7'!J32+'F 8'!J32+'F 9'!J37+'F 10'!J37+'F 11'!J32+'F 12'!J34+'F 13'!J32+'F 14'!J38+'F 15'!J32+'F 18'!J35)/15</f>
        <v>0</v>
      </c>
      <c r="L12" s="250">
        <f>('F 1'!K32+'F 3'!K32+'F 4'!K32+'F 5'!K41+'F 6'!K32+'F 7'!K32+'F 8'!K32+'F 9'!K37+'F 10'!K37+'F 11'!K32+'F 12'!K34+'F 13'!K32+'F 14'!K38+'F 15'!K32+'F 18'!K35)/15</f>
        <v>4.7619047619047615E-3</v>
      </c>
      <c r="M12" s="250">
        <f>('F 1'!L32+'F 3'!L32+'F 4'!L32+'F 5'!L41+'F 6'!L32+'F 7'!L32+'F 8'!L32+'F 9'!L37+'F 10'!L37+'F 11'!L32+'F 12'!L34+'F 13'!L32+'F 14'!L38+'F 15'!L32+'F 18'!L35)/15</f>
        <v>5.7971014492753624E-3</v>
      </c>
      <c r="N12" s="235">
        <f>('F 1'!M32+'F 3'!M32+'F 4'!M32+'F 5'!M41+'F 6'!M32+'F 7'!M32+'F 8'!M32+'F 9'!M37+'F 10'!M37+'F 11'!M32+'F 12'!M34+'F 13'!M32+'F 14'!M38+'F 15'!M32+'F 18'!M35)/15</f>
        <v>0</v>
      </c>
      <c r="O12" s="260"/>
      <c r="P12" s="237">
        <f>Q12+Q13</f>
        <v>1.3198757763975154E-3</v>
      </c>
      <c r="Q12" s="94">
        <f>('F 1'!P32+'F 3'!P32+'F 4'!P32+'F 5'!P41+'F 6'!P32+'F 7'!P32+'F 8'!P32+'F 9'!P37+'F 10'!P37+'F 11'!P32+'F 12'!P34+'F 13'!P32+'F 14'!P38+'F 15'!P32+'F 18'!P35)/15</f>
        <v>1.3198757763975154E-3</v>
      </c>
      <c r="R12" s="83"/>
      <c r="S12" s="83"/>
    </row>
    <row r="13" spans="2:25" ht="17.45" customHeight="1" thickBot="1">
      <c r="B13" s="257"/>
      <c r="C13" s="241"/>
      <c r="D13" s="155" t="s">
        <v>70</v>
      </c>
      <c r="E13" s="274"/>
      <c r="F13" s="265"/>
      <c r="G13" s="267"/>
      <c r="H13" s="251"/>
      <c r="I13" s="251"/>
      <c r="J13" s="251"/>
      <c r="K13" s="251"/>
      <c r="L13" s="251"/>
      <c r="M13" s="251"/>
      <c r="N13" s="236"/>
      <c r="O13" s="261"/>
      <c r="P13" s="238"/>
      <c r="Q13" s="95">
        <f>('F 1'!P33+'F 3'!P33+'F 4'!P33+'F 5'!P42+'F 6'!P33+'F 7'!P33+'F 8'!P33+'F 9'!P38+'F 10'!P38+'F 11'!P33+'F 12'!P35+'F 13'!P33+'F 14'!P39+'F 15'!P33+'F 18'!P36)/15</f>
        <v>0</v>
      </c>
      <c r="R13" s="83"/>
      <c r="S13" s="83"/>
    </row>
    <row r="14" spans="2:25" s="76" customFormat="1" ht="31.9" customHeight="1" thickTop="1" thickBot="1">
      <c r="B14" s="96"/>
      <c r="C14" s="97"/>
      <c r="D14" s="98"/>
      <c r="E14" s="98"/>
      <c r="F14" s="134" t="s">
        <v>44</v>
      </c>
      <c r="G14" s="156">
        <f>('F 1'!F35+'F 3'!F35+'F 4'!F35+'F 5'!F44+'F 6'!F35+'F 7'!F35+'F 8'!F35+'F 9'!F40+'F 10'!F40+'F 11'!F35+'F 12'!F37+'F 13'!F35+'F 14'!F41+'F 15'!F35+'F 18'!F38)/15</f>
        <v>9.1689921989538377</v>
      </c>
      <c r="H14" s="157">
        <f>('F 1'!G35+'F 3'!G35+'F 4'!G35+'F 5'!G44+'F 6'!G35+'F 7'!G35+'F 8'!G35+'F 9'!G40+'F 10'!G40+'F 11'!G35+'F 12'!G37+'F 13'!G35+'F 14'!G41+'F 15'!G35+'F 18'!G38)/15</f>
        <v>9.250642367483799</v>
      </c>
      <c r="I14" s="157">
        <f>('F 1'!H35+'F 3'!H35+'F 4'!H35+'F 5'!H44+'F 6'!H35+'F 7'!H35+'F 8'!H35+'F 9'!H40+'F 10'!H40+'F 11'!H35+'F 12'!H37+'F 13'!H35+'F 14'!H41+'F 15'!H35+'F 18'!H38)/15</f>
        <v>8.4329366508266776</v>
      </c>
      <c r="J14" s="157">
        <f>('F 1'!I35+'F 3'!I35+'F 4'!I35+'F 5'!I44+'F 6'!I35+'F 7'!I35+'F 8'!I35+'F 9'!I40+'F 10'!I40+'F 11'!I35+'F 12'!I37+'F 13'!I35+'F 14'!I41+'F 15'!I35+'F 18'!I38)/15</f>
        <v>8.2796280464822658</v>
      </c>
      <c r="K14" s="157">
        <f>('F 1'!J35+'F 3'!J35+'F 4'!J35+'F 5'!J44+'F 6'!J35+'F 7'!J35+'F 8'!J35+'F 9'!J40+'F 10'!J40+'F 11'!J35+'F 12'!J37+'F 13'!J35+'F 14'!J41+'F 15'!J35+'F 18'!J38)/15</f>
        <v>9.1518198827789625</v>
      </c>
      <c r="L14" s="157">
        <f>('F 1'!K35+'F 3'!K35+'F 4'!K35+'F 5'!K44+'F 6'!K35+'F 7'!K35+'F 8'!K35+'F 9'!K40+'F 10'!K40+'F 11'!K35+'F 12'!K37+'F 13'!K35+'F 14'!K41+'F 15'!K35+'F 18'!K38)/15</f>
        <v>8.4388814541052408</v>
      </c>
      <c r="M14" s="157">
        <f>('F 1'!L35+'F 3'!L35+'F 4'!L35+'F 5'!L44+'F 6'!L35+'F 7'!L35+'F 8'!L35+'F 9'!L40+'F 10'!L40+'F 11'!L35+'F 12'!L37+'F 13'!L35+'F 14'!L41+'F 15'!L35+'F 18'!L38)/15</f>
        <v>8.7662268821923544</v>
      </c>
      <c r="N14" s="158">
        <f>('F 1'!M35+'F 3'!M35+'F 4'!M35+'F 5'!M44+'F 6'!M35+'F 7'!M35+'F 8'!M35+'F 9'!M40+'F 10'!M40+'F 11'!M35+'F 12'!M37+'F 13'!M35+'F 14'!M41+'F 15'!M35+'F 18'!M38)/15</f>
        <v>8.9354435242222969</v>
      </c>
      <c r="O14" s="135">
        <f>AVERAGE(G14:N14)</f>
        <v>8.8030713758806787</v>
      </c>
      <c r="R14" s="99"/>
      <c r="S14" s="99"/>
      <c r="T14" s="1"/>
      <c r="U14" s="1"/>
      <c r="V14" s="1"/>
      <c r="W14" s="1"/>
      <c r="X14" s="1"/>
      <c r="Y14" s="1"/>
    </row>
    <row r="15" spans="2:25" ht="6" customHeight="1" thickTop="1">
      <c r="O15" s="2"/>
    </row>
    <row r="18" spans="6:19" ht="13.5" thickBot="1"/>
    <row r="19" spans="6:19" ht="73.900000000000006" customHeight="1" thickTop="1" thickBot="1">
      <c r="F19" s="197" t="s">
        <v>78</v>
      </c>
      <c r="G19" s="202" t="str">
        <f>G3</f>
        <v>professionalità del personale</v>
      </c>
      <c r="H19" s="203" t="str">
        <f t="shared" ref="H19:N19" si="0">H3</f>
        <v>cortesia del personale</v>
      </c>
      <c r="I19" s="203" t="str">
        <f t="shared" si="0"/>
        <v>gamma prodotti presenti in Farmacia</v>
      </c>
      <c r="J19" s="203" t="str">
        <f t="shared" si="0"/>
        <v>gamma servizi a disposizione dell'utenza</v>
      </c>
      <c r="K19" s="203" t="str">
        <f t="shared" si="0"/>
        <v>chiarezza e completezza delle info. ottenute in farmacia sui servizi</v>
      </c>
      <c r="L19" s="203" t="str">
        <f t="shared" si="0"/>
        <v>tempi di attesa</v>
      </c>
      <c r="M19" s="203" t="str">
        <f t="shared" si="0"/>
        <v>ambiente confortevole</v>
      </c>
      <c r="N19" s="201" t="str">
        <f t="shared" si="0"/>
        <v>giudizio generale sul livello dei servizi usufruiti e/o sulla farmacia</v>
      </c>
      <c r="O19" s="169" t="s">
        <v>72</v>
      </c>
    </row>
    <row r="20" spans="6:19" s="11" customFormat="1" ht="22.15" customHeight="1" thickTop="1">
      <c r="F20" s="165" t="s">
        <v>26</v>
      </c>
      <c r="G20" s="159">
        <f>'F 1'!F35</f>
        <v>9.7692307692307701</v>
      </c>
      <c r="H20" s="160">
        <f>'F 1'!G35</f>
        <v>9.9230769230769234</v>
      </c>
      <c r="I20" s="160">
        <f>'F 1'!H35</f>
        <v>8.6923076923076916</v>
      </c>
      <c r="J20" s="160">
        <f>'F 1'!I35</f>
        <v>9.1538461538461533</v>
      </c>
      <c r="K20" s="160">
        <f>'F 1'!J35</f>
        <v>9.7692307692307701</v>
      </c>
      <c r="L20" s="160">
        <f>'F 1'!K35</f>
        <v>8.9230769230769234</v>
      </c>
      <c r="M20" s="160">
        <f>'F 1'!L35</f>
        <v>9.4615384615384617</v>
      </c>
      <c r="N20" s="161">
        <f>'F 1'!M35</f>
        <v>9.6923076923076916</v>
      </c>
      <c r="O20" s="167">
        <f>AVERAGE(G20:N20)</f>
        <v>9.4230769230769234</v>
      </c>
      <c r="P20" s="1"/>
      <c r="Q20" s="1"/>
      <c r="R20" s="36"/>
      <c r="S20" s="36"/>
    </row>
    <row r="21" spans="6:19" s="11" customFormat="1" ht="22.15" customHeight="1">
      <c r="F21" s="166" t="s">
        <v>27</v>
      </c>
      <c r="G21" s="162">
        <f>'F 3'!F35</f>
        <v>9.454545454545455</v>
      </c>
      <c r="H21" s="163">
        <f>'F 3'!G35</f>
        <v>9.545454545454545</v>
      </c>
      <c r="I21" s="163">
        <f>'F 3'!H35</f>
        <v>8.454545454545455</v>
      </c>
      <c r="J21" s="163">
        <f>'F 3'!I35</f>
        <v>8.545454545454545</v>
      </c>
      <c r="K21" s="163">
        <f>'F 3'!J35</f>
        <v>9.7272727272727266</v>
      </c>
      <c r="L21" s="163">
        <f>'F 3'!K35</f>
        <v>8.454545454545455</v>
      </c>
      <c r="M21" s="163">
        <f>'F 3'!L35</f>
        <v>9.1818181818181817</v>
      </c>
      <c r="N21" s="164">
        <f>'F 3'!M35</f>
        <v>9.3636363636363633</v>
      </c>
      <c r="O21" s="168">
        <f t="shared" ref="O21:O33" si="1">AVERAGE(G21:N21)</f>
        <v>9.0909090909090899</v>
      </c>
      <c r="P21" s="1"/>
      <c r="Q21" s="1"/>
      <c r="R21" s="36"/>
      <c r="S21" s="36"/>
    </row>
    <row r="22" spans="6:19" s="11" customFormat="1" ht="22.15" customHeight="1">
      <c r="F22" s="166" t="s">
        <v>28</v>
      </c>
      <c r="G22" s="162">
        <f>'F 4'!F35</f>
        <v>8.9090909090909083</v>
      </c>
      <c r="H22" s="163">
        <f>'F 4'!G35</f>
        <v>9</v>
      </c>
      <c r="I22" s="163">
        <f>'F 4'!H35</f>
        <v>7.9090909090909092</v>
      </c>
      <c r="J22" s="163">
        <f>'F 4'!I35</f>
        <v>7.2727272727272725</v>
      </c>
      <c r="K22" s="163">
        <f>'F 4'!J35</f>
        <v>8.9090909090909083</v>
      </c>
      <c r="L22" s="163">
        <f>'F 4'!K35</f>
        <v>8</v>
      </c>
      <c r="M22" s="163">
        <f>'F 4'!L35</f>
        <v>8.545454545454545</v>
      </c>
      <c r="N22" s="164">
        <f>'F 4'!M35</f>
        <v>8.0909090909090917</v>
      </c>
      <c r="O22" s="168">
        <f t="shared" si="1"/>
        <v>8.3295454545454533</v>
      </c>
      <c r="P22" s="1"/>
      <c r="Q22" s="1"/>
      <c r="R22" s="36"/>
      <c r="S22" s="36"/>
    </row>
    <row r="23" spans="6:19" s="11" customFormat="1" ht="22.15" customHeight="1">
      <c r="F23" s="166" t="s">
        <v>29</v>
      </c>
      <c r="G23" s="162">
        <f>'F 5'!F44</f>
        <v>9.3478260869565215</v>
      </c>
      <c r="H23" s="163">
        <f>'F 5'!G44</f>
        <v>9.304347826086957</v>
      </c>
      <c r="I23" s="163">
        <f>'F 5'!H44</f>
        <v>8.1304347826086953</v>
      </c>
      <c r="J23" s="163">
        <f>'F 5'!I44</f>
        <v>7.5217391304347823</v>
      </c>
      <c r="K23" s="163">
        <f>'F 5'!J44</f>
        <v>9.304347826086957</v>
      </c>
      <c r="L23" s="163">
        <f>'F 5'!K44</f>
        <v>8.304347826086957</v>
      </c>
      <c r="M23" s="163">
        <f>'F 5'!L44</f>
        <v>7.9130434782608692</v>
      </c>
      <c r="N23" s="164">
        <f>'F 5'!M44</f>
        <v>8.7391304347826093</v>
      </c>
      <c r="O23" s="168">
        <f t="shared" si="1"/>
        <v>8.570652173913043</v>
      </c>
      <c r="P23" s="1"/>
      <c r="Q23" s="1"/>
      <c r="R23" s="36"/>
      <c r="S23" s="36"/>
    </row>
    <row r="24" spans="6:19" s="11" customFormat="1" ht="22.15" customHeight="1">
      <c r="F24" s="166" t="s">
        <v>30</v>
      </c>
      <c r="G24" s="162">
        <f>'F 6'!F35</f>
        <v>9</v>
      </c>
      <c r="H24" s="163">
        <f>'F 6'!G35</f>
        <v>9.384615384615385</v>
      </c>
      <c r="I24" s="163">
        <f>'F 6'!H35</f>
        <v>8.5384615384615383</v>
      </c>
      <c r="J24" s="163">
        <f>'F 6'!I35</f>
        <v>8.384615384615385</v>
      </c>
      <c r="K24" s="163">
        <f>'F 6'!J35</f>
        <v>9.2307692307692299</v>
      </c>
      <c r="L24" s="163">
        <f>'F 6'!K35</f>
        <v>8.3076923076923084</v>
      </c>
      <c r="M24" s="163">
        <f>'F 6'!L35</f>
        <v>8.615384615384615</v>
      </c>
      <c r="N24" s="164">
        <f>'F 6'!M35</f>
        <v>9.0769230769230766</v>
      </c>
      <c r="O24" s="168">
        <f t="shared" si="1"/>
        <v>8.8173076923076934</v>
      </c>
      <c r="P24" s="1"/>
      <c r="Q24" s="1"/>
      <c r="R24" s="36"/>
      <c r="S24" s="36"/>
    </row>
    <row r="25" spans="6:19" s="11" customFormat="1" ht="22.15" customHeight="1">
      <c r="F25" s="166" t="s">
        <v>31</v>
      </c>
      <c r="G25" s="162">
        <f>'F 7'!F35</f>
        <v>8.4166666666666661</v>
      </c>
      <c r="H25" s="163">
        <f>'F 7'!G35</f>
        <v>8.5833333333333339</v>
      </c>
      <c r="I25" s="163">
        <f>'F 7'!H35</f>
        <v>8.3333333333333339</v>
      </c>
      <c r="J25" s="163">
        <f>'F 7'!I35</f>
        <v>8.25</v>
      </c>
      <c r="K25" s="163">
        <f>'F 7'!J35</f>
        <v>8.5</v>
      </c>
      <c r="L25" s="163">
        <f>'F 7'!K35</f>
        <v>8</v>
      </c>
      <c r="M25" s="163">
        <f>'F 7'!L35</f>
        <v>8.75</v>
      </c>
      <c r="N25" s="164">
        <f>'F 7'!M35</f>
        <v>8.5</v>
      </c>
      <c r="O25" s="168">
        <f t="shared" si="1"/>
        <v>8.4166666666666679</v>
      </c>
      <c r="P25" s="1"/>
      <c r="Q25" s="1"/>
      <c r="R25" s="36"/>
      <c r="S25" s="36"/>
    </row>
    <row r="26" spans="6:19" s="11" customFormat="1" ht="22.15" customHeight="1">
      <c r="F26" s="166" t="s">
        <v>32</v>
      </c>
      <c r="G26" s="162">
        <f>'F 8'!F35</f>
        <v>8.6666666666666661</v>
      </c>
      <c r="H26" s="163">
        <f>'F 8'!G35</f>
        <v>8.5</v>
      </c>
      <c r="I26" s="163">
        <f>'F 8'!H35</f>
        <v>8.4166666666666661</v>
      </c>
      <c r="J26" s="163">
        <f>'F 8'!I35</f>
        <v>8</v>
      </c>
      <c r="K26" s="163">
        <f>'F 8'!J35</f>
        <v>8.5</v>
      </c>
      <c r="L26" s="163">
        <f>'F 8'!K35</f>
        <v>7.833333333333333</v>
      </c>
      <c r="M26" s="163">
        <f>'F 8'!L35</f>
        <v>8</v>
      </c>
      <c r="N26" s="164">
        <f>'F 8'!M35</f>
        <v>8.4166666666666661</v>
      </c>
      <c r="O26" s="168">
        <f t="shared" si="1"/>
        <v>8.2916666666666661</v>
      </c>
      <c r="P26" s="1"/>
      <c r="Q26" s="1"/>
      <c r="R26" s="36"/>
      <c r="S26" s="36"/>
    </row>
    <row r="27" spans="6:19" s="11" customFormat="1" ht="22.15" customHeight="1">
      <c r="F27" s="166" t="s">
        <v>33</v>
      </c>
      <c r="G27" s="162">
        <f>'F 9'!F40</f>
        <v>9.4705882352941178</v>
      </c>
      <c r="H27" s="163">
        <f>'F 9'!G40</f>
        <v>9.7058823529411757</v>
      </c>
      <c r="I27" s="163">
        <f>'F 9'!H40</f>
        <v>8.7058823529411757</v>
      </c>
      <c r="J27" s="163">
        <f>'F 9'!I40</f>
        <v>8.882352941176471</v>
      </c>
      <c r="K27" s="163">
        <f>'F 9'!J40</f>
        <v>9.7058823529411757</v>
      </c>
      <c r="L27" s="163">
        <f>'F 9'!K40</f>
        <v>8.8235294117647065</v>
      </c>
      <c r="M27" s="163">
        <f>'F 9'!L40</f>
        <v>9.5294117647058822</v>
      </c>
      <c r="N27" s="164">
        <f>'F 9'!M40</f>
        <v>9.5294117647058822</v>
      </c>
      <c r="O27" s="168">
        <f t="shared" si="1"/>
        <v>9.2941176470588243</v>
      </c>
      <c r="P27" s="1"/>
      <c r="Q27" s="1"/>
      <c r="R27" s="36"/>
      <c r="S27" s="36"/>
    </row>
    <row r="28" spans="6:19" s="11" customFormat="1" ht="22.15" customHeight="1">
      <c r="F28" s="166" t="s">
        <v>34</v>
      </c>
      <c r="G28" s="162">
        <f>'F 10'!F40</f>
        <v>9.0555555555555554</v>
      </c>
      <c r="H28" s="163">
        <f>'F 10'!G40</f>
        <v>9.3888888888888893</v>
      </c>
      <c r="I28" s="163">
        <f>'F 10'!H40</f>
        <v>8.9444444444444446</v>
      </c>
      <c r="J28" s="163">
        <f>'F 10'!I40</f>
        <v>8.8888888888888893</v>
      </c>
      <c r="K28" s="163">
        <f>'F 10'!J40</f>
        <v>9.3888888888888893</v>
      </c>
      <c r="L28" s="163">
        <f>'F 10'!K40</f>
        <v>8.6111111111111107</v>
      </c>
      <c r="M28" s="163">
        <f>'F 10'!L40</f>
        <v>9.2777777777777786</v>
      </c>
      <c r="N28" s="164">
        <f>'F 10'!M40</f>
        <v>9</v>
      </c>
      <c r="O28" s="168">
        <f t="shared" si="1"/>
        <v>9.0694444444444429</v>
      </c>
      <c r="P28" s="1"/>
      <c r="Q28" s="1"/>
      <c r="R28" s="36"/>
      <c r="S28" s="36"/>
    </row>
    <row r="29" spans="6:19" s="11" customFormat="1" ht="22.15" customHeight="1">
      <c r="F29" s="166" t="s">
        <v>35</v>
      </c>
      <c r="G29" s="162">
        <f>'F 11'!F35</f>
        <v>9.7857142857142865</v>
      </c>
      <c r="H29" s="163">
        <f>'F 11'!G35</f>
        <v>9.9285714285714288</v>
      </c>
      <c r="I29" s="163">
        <f>'F 11'!H35</f>
        <v>9.2142857142857135</v>
      </c>
      <c r="J29" s="163">
        <f>'F 11'!I35</f>
        <v>9</v>
      </c>
      <c r="K29" s="163">
        <f>'F 11'!J35</f>
        <v>9.2142857142857135</v>
      </c>
      <c r="L29" s="163">
        <f>'F 11'!K35</f>
        <v>8.6428571428571423</v>
      </c>
      <c r="M29" s="163">
        <f>'F 11'!L35</f>
        <v>9.3571428571428577</v>
      </c>
      <c r="N29" s="164">
        <f>'F 11'!M35</f>
        <v>9.5714285714285712</v>
      </c>
      <c r="O29" s="168">
        <f t="shared" si="1"/>
        <v>9.3392857142857153</v>
      </c>
      <c r="P29" s="1"/>
      <c r="Q29" s="1"/>
      <c r="R29" s="36"/>
      <c r="S29" s="36"/>
    </row>
    <row r="30" spans="6:19" s="11" customFormat="1" ht="22.15" customHeight="1">
      <c r="F30" s="166" t="s">
        <v>36</v>
      </c>
      <c r="G30" s="162">
        <f>'F 12'!F37</f>
        <v>8.125</v>
      </c>
      <c r="H30" s="163">
        <f>'F 12'!G37</f>
        <v>7.875</v>
      </c>
      <c r="I30" s="163">
        <f>'F 12'!H37</f>
        <v>8.125</v>
      </c>
      <c r="J30" s="163">
        <f>'F 12'!I37</f>
        <v>7.75</v>
      </c>
      <c r="K30" s="163">
        <f>'F 12'!J37</f>
        <v>8.625</v>
      </c>
      <c r="L30" s="163">
        <f>'F 12'!K37</f>
        <v>8.1875</v>
      </c>
      <c r="M30" s="163">
        <f>'F 12'!L37</f>
        <v>7.9375</v>
      </c>
      <c r="N30" s="164">
        <f>'F 12'!M37</f>
        <v>8.1875</v>
      </c>
      <c r="O30" s="168">
        <f t="shared" si="1"/>
        <v>8.1015625</v>
      </c>
      <c r="P30" s="1"/>
      <c r="Q30" s="1"/>
      <c r="R30" s="36"/>
      <c r="S30" s="36"/>
    </row>
    <row r="31" spans="6:19" s="11" customFormat="1" ht="22.15" customHeight="1">
      <c r="F31" s="166" t="s">
        <v>37</v>
      </c>
      <c r="G31" s="162">
        <f>'F 13'!F35</f>
        <v>9.4615384615384617</v>
      </c>
      <c r="H31" s="163">
        <f>'F 13'!G35</f>
        <v>9.615384615384615</v>
      </c>
      <c r="I31" s="163">
        <f>'F 13'!H35</f>
        <v>8.0769230769230766</v>
      </c>
      <c r="J31" s="163">
        <f>'F 13'!I35</f>
        <v>7.615384615384615</v>
      </c>
      <c r="K31" s="163">
        <f>'F 13'!J35</f>
        <v>9.384615384615385</v>
      </c>
      <c r="L31" s="163">
        <f>'F 13'!K35</f>
        <v>9.4615384615384617</v>
      </c>
      <c r="M31" s="163">
        <f>'F 13'!L35</f>
        <v>9</v>
      </c>
      <c r="N31" s="164">
        <f>'F 13'!M35</f>
        <v>9.1538461538461533</v>
      </c>
      <c r="O31" s="168">
        <f t="shared" si="1"/>
        <v>8.9711538461538467</v>
      </c>
      <c r="P31" s="1"/>
      <c r="Q31" s="1"/>
      <c r="R31" s="36"/>
      <c r="S31" s="36"/>
    </row>
    <row r="32" spans="6:19" s="11" customFormat="1" ht="22.15" customHeight="1">
      <c r="F32" s="166" t="s">
        <v>38</v>
      </c>
      <c r="G32" s="162">
        <f>'F 14'!F41</f>
        <v>9.65</v>
      </c>
      <c r="H32" s="163">
        <f>'F 14'!G41</f>
        <v>9.85</v>
      </c>
      <c r="I32" s="163">
        <f>'F 14'!H41</f>
        <v>8.4499999999999993</v>
      </c>
      <c r="J32" s="163">
        <f>'F 14'!I41</f>
        <v>8.4</v>
      </c>
      <c r="K32" s="163">
        <f>'F 14'!J41</f>
        <v>9.0500000000000007</v>
      </c>
      <c r="L32" s="163">
        <f>'F 14'!K41</f>
        <v>7.9</v>
      </c>
      <c r="M32" s="163">
        <f>'F 14'!L41</f>
        <v>8.5500000000000007</v>
      </c>
      <c r="N32" s="164">
        <f>'F 14'!M41</f>
        <v>9.25</v>
      </c>
      <c r="O32" s="168">
        <f t="shared" si="1"/>
        <v>8.8875000000000011</v>
      </c>
      <c r="P32" s="1"/>
      <c r="Q32" s="1"/>
      <c r="R32" s="36"/>
      <c r="S32" s="36"/>
    </row>
    <row r="33" spans="5:19" s="11" customFormat="1" ht="22.15" customHeight="1">
      <c r="F33" s="166" t="s">
        <v>39</v>
      </c>
      <c r="G33" s="162">
        <f>'F 15'!F35</f>
        <v>9.3636363636363633</v>
      </c>
      <c r="H33" s="163">
        <f>'F 15'!G35</f>
        <v>9.2727272727272734</v>
      </c>
      <c r="I33" s="163">
        <f>'F 15'!H35</f>
        <v>8.0909090909090917</v>
      </c>
      <c r="J33" s="163">
        <f>'F 15'!I35</f>
        <v>8</v>
      </c>
      <c r="K33" s="163">
        <f>'F 15'!J35</f>
        <v>8.9090909090909083</v>
      </c>
      <c r="L33" s="163">
        <f>'F 15'!K35</f>
        <v>8.545454545454545</v>
      </c>
      <c r="M33" s="163">
        <f>'F 15'!L35</f>
        <v>8.7272727272727266</v>
      </c>
      <c r="N33" s="164">
        <f>'F 15'!M35</f>
        <v>8.6363636363636367</v>
      </c>
      <c r="O33" s="168">
        <f t="shared" si="1"/>
        <v>8.6931818181818183</v>
      </c>
      <c r="P33" s="1"/>
      <c r="Q33" s="1"/>
      <c r="R33" s="36"/>
      <c r="S33" s="36"/>
    </row>
    <row r="34" spans="5:19" s="11" customFormat="1" ht="22.15" customHeight="1" thickBot="1">
      <c r="F34" s="166" t="s">
        <v>77</v>
      </c>
      <c r="G34" s="162">
        <f>'F 18'!F38</f>
        <v>9.0588235294117645</v>
      </c>
      <c r="H34" s="163">
        <f>'F 18'!G38</f>
        <v>8.882352941176471</v>
      </c>
      <c r="I34" s="163">
        <f>'F 18'!H38</f>
        <v>8.4117647058823533</v>
      </c>
      <c r="J34" s="163">
        <f>'F 18'!I38</f>
        <v>8.5294117647058822</v>
      </c>
      <c r="K34" s="163">
        <f>'F 18'!J38</f>
        <v>9.0588235294117645</v>
      </c>
      <c r="L34" s="163">
        <f>'F 18'!K38</f>
        <v>8.5882352941176467</v>
      </c>
      <c r="M34" s="163">
        <f>'F 18'!L38</f>
        <v>8.6470588235294112</v>
      </c>
      <c r="N34" s="164">
        <f>'F 18'!M38</f>
        <v>8.8235294117647065</v>
      </c>
      <c r="O34" s="168">
        <f t="shared" ref="O34" si="2">AVERAGE(G34:N34)</f>
        <v>8.75</v>
      </c>
      <c r="P34" s="1"/>
      <c r="Q34" s="1"/>
      <c r="R34" s="36"/>
      <c r="S34" s="36"/>
    </row>
    <row r="35" spans="5:19" s="11" customFormat="1" ht="30" customHeight="1" thickTop="1" thickBot="1">
      <c r="F35" s="134" t="s">
        <v>44</v>
      </c>
      <c r="G35" s="156">
        <f t="shared" ref="G35:N35" si="3">AVERAGE(G20:G34)</f>
        <v>9.1689921989538377</v>
      </c>
      <c r="H35" s="157">
        <f t="shared" si="3"/>
        <v>9.250642367483799</v>
      </c>
      <c r="I35" s="157">
        <f t="shared" si="3"/>
        <v>8.4329366508266776</v>
      </c>
      <c r="J35" s="157">
        <f t="shared" si="3"/>
        <v>8.2796280464822658</v>
      </c>
      <c r="K35" s="157">
        <f t="shared" si="3"/>
        <v>9.1518198827789625</v>
      </c>
      <c r="L35" s="157">
        <f t="shared" si="3"/>
        <v>8.4388814541052408</v>
      </c>
      <c r="M35" s="157">
        <f t="shared" si="3"/>
        <v>8.7662268821923544</v>
      </c>
      <c r="N35" s="158">
        <f t="shared" si="3"/>
        <v>8.9354435242222969</v>
      </c>
      <c r="O35" s="135">
        <f>AVERAGE(G35:N35)</f>
        <v>8.8030713758806787</v>
      </c>
      <c r="R35" s="36"/>
      <c r="S35" s="36"/>
    </row>
    <row r="36" spans="5:19" ht="13.5" thickTop="1"/>
    <row r="37" spans="5:19">
      <c r="N37" s="204" t="s">
        <v>83</v>
      </c>
      <c r="O37" s="205">
        <f>MIN(O20:O34)</f>
        <v>8.1015625</v>
      </c>
    </row>
    <row r="38" spans="5:19">
      <c r="N38" s="204" t="s">
        <v>84</v>
      </c>
      <c r="O38" s="205">
        <f>MAX(O20:O34)</f>
        <v>9.4230769230769234</v>
      </c>
    </row>
    <row r="42" spans="5:19" ht="13.5" thickBot="1"/>
    <row r="43" spans="5:19" ht="33" thickTop="1" thickBot="1">
      <c r="E43" s="100"/>
      <c r="F43" s="176" t="s">
        <v>79</v>
      </c>
      <c r="G43" s="173">
        <f>G35</f>
        <v>9.1689921989538377</v>
      </c>
      <c r="H43" s="174">
        <f t="shared" ref="H43:N43" si="4">H35</f>
        <v>9.250642367483799</v>
      </c>
      <c r="I43" s="174">
        <f t="shared" si="4"/>
        <v>8.4329366508266776</v>
      </c>
      <c r="J43" s="174">
        <f t="shared" si="4"/>
        <v>8.2796280464822658</v>
      </c>
      <c r="K43" s="174">
        <f t="shared" si="4"/>
        <v>9.1518198827789625</v>
      </c>
      <c r="L43" s="174">
        <f t="shared" si="4"/>
        <v>8.4388814541052408</v>
      </c>
      <c r="M43" s="174">
        <f t="shared" si="4"/>
        <v>8.7662268821923544</v>
      </c>
      <c r="N43" s="175">
        <f t="shared" si="4"/>
        <v>8.9354435242222969</v>
      </c>
      <c r="O43" s="135">
        <f>AVERAGE(G43:N43)</f>
        <v>8.8030713758806787</v>
      </c>
    </row>
    <row r="44" spans="5:19" ht="33" thickTop="1" thickBot="1">
      <c r="E44" s="100"/>
      <c r="F44" s="177" t="s">
        <v>80</v>
      </c>
      <c r="G44" s="170">
        <v>9.1300000000000008</v>
      </c>
      <c r="H44" s="171">
        <v>9.15</v>
      </c>
      <c r="I44" s="171">
        <v>8.7899999999999991</v>
      </c>
      <c r="J44" s="171">
        <v>8.32</v>
      </c>
      <c r="K44" s="171">
        <v>9.01</v>
      </c>
      <c r="L44" s="171">
        <v>8.65</v>
      </c>
      <c r="M44" s="171">
        <v>8.94</v>
      </c>
      <c r="N44" s="172">
        <v>8.91</v>
      </c>
      <c r="O44" s="135">
        <v>8.86</v>
      </c>
    </row>
    <row r="45" spans="5:19" ht="33" thickTop="1" thickBot="1">
      <c r="E45" s="100"/>
      <c r="F45" s="177" t="s">
        <v>81</v>
      </c>
      <c r="G45" s="170">
        <v>9.2843749999999989</v>
      </c>
      <c r="H45" s="171">
        <v>9.2822916666666639</v>
      </c>
      <c r="I45" s="171">
        <v>9.155018939393937</v>
      </c>
      <c r="J45" s="171">
        <v>8.6580492424242426</v>
      </c>
      <c r="K45" s="171">
        <v>9.1856060606060623</v>
      </c>
      <c r="L45" s="171">
        <v>8.7272727272727284</v>
      </c>
      <c r="M45" s="171">
        <v>8.8660984848484858</v>
      </c>
      <c r="N45" s="172">
        <v>9.0685606060606059</v>
      </c>
      <c r="O45" s="135">
        <f>AVERAGE(G45:N45)</f>
        <v>9.0284090909090899</v>
      </c>
    </row>
    <row r="46" spans="5:19" ht="14.25" thickTop="1" thickBot="1"/>
    <row r="47" spans="5:19" ht="27.75" thickTop="1" thickBot="1">
      <c r="F47" s="206" t="s">
        <v>82</v>
      </c>
      <c r="G47" s="207">
        <f>(G43-G44)/G44</f>
        <v>4.2707775414936337E-3</v>
      </c>
      <c r="H47" s="208">
        <f t="shared" ref="H47:O47" si="5">(H43-H44)/H44</f>
        <v>1.0999165845223893E-2</v>
      </c>
      <c r="I47" s="208">
        <f t="shared" si="5"/>
        <v>-4.0621541430412009E-2</v>
      </c>
      <c r="J47" s="208">
        <f t="shared" si="5"/>
        <v>-4.8523982593430869E-3</v>
      </c>
      <c r="K47" s="208">
        <f t="shared" si="5"/>
        <v>1.5740275558153466E-2</v>
      </c>
      <c r="L47" s="208">
        <f t="shared" si="5"/>
        <v>-2.4406768311532892E-2</v>
      </c>
      <c r="M47" s="208">
        <f t="shared" si="5"/>
        <v>-1.9437708927029659E-2</v>
      </c>
      <c r="N47" s="209">
        <f t="shared" si="5"/>
        <v>2.8556143908301671E-3</v>
      </c>
      <c r="O47" s="210">
        <f t="shared" si="5"/>
        <v>-6.4253526094041492E-3</v>
      </c>
    </row>
    <row r="48" spans="5:19" ht="13.5" thickTop="1"/>
  </sheetData>
  <mergeCells count="50">
    <mergeCell ref="P6:P8"/>
    <mergeCell ref="F6:F8"/>
    <mergeCell ref="G6:G8"/>
    <mergeCell ref="H6:H8"/>
    <mergeCell ref="I6:I8"/>
    <mergeCell ref="J6:J8"/>
    <mergeCell ref="K6:K8"/>
    <mergeCell ref="M6:M8"/>
    <mergeCell ref="N6:N8"/>
    <mergeCell ref="C2:C3"/>
    <mergeCell ref="D2:D3"/>
    <mergeCell ref="E2:F3"/>
    <mergeCell ref="G2:N2"/>
    <mergeCell ref="I9:I11"/>
    <mergeCell ref="J9:J11"/>
    <mergeCell ref="L9:L11"/>
    <mergeCell ref="L4:L5"/>
    <mergeCell ref="L6:L8"/>
    <mergeCell ref="B2:B13"/>
    <mergeCell ref="M9:M11"/>
    <mergeCell ref="N9:N11"/>
    <mergeCell ref="O9:O13"/>
    <mergeCell ref="P9:P11"/>
    <mergeCell ref="F12:F13"/>
    <mergeCell ref="G12:G13"/>
    <mergeCell ref="H12:H13"/>
    <mergeCell ref="I12:I13"/>
    <mergeCell ref="J12:J13"/>
    <mergeCell ref="K12:K13"/>
    <mergeCell ref="M4:M5"/>
    <mergeCell ref="N4:N5"/>
    <mergeCell ref="O4:O8"/>
    <mergeCell ref="P4:P5"/>
    <mergeCell ref="E9:E13"/>
    <mergeCell ref="N12:N13"/>
    <mergeCell ref="P12:P13"/>
    <mergeCell ref="C4:C13"/>
    <mergeCell ref="E4:E8"/>
    <mergeCell ref="F4:F5"/>
    <mergeCell ref="G4:G5"/>
    <mergeCell ref="H4:H5"/>
    <mergeCell ref="I4:I5"/>
    <mergeCell ref="J4:J5"/>
    <mergeCell ref="K4:K5"/>
    <mergeCell ref="L12:L13"/>
    <mergeCell ref="M12:M13"/>
    <mergeCell ref="K9:K11"/>
    <mergeCell ref="F9:F11"/>
    <mergeCell ref="G9:G11"/>
    <mergeCell ref="H9:H11"/>
  </mergeCells>
  <pageMargins left="0.15748031496062992" right="0.15748031496062992" top="0.35433070866141736" bottom="0.23622047244094491" header="0.15748031496062992" footer="0.19685039370078741"/>
  <pageSetup paperSize="8" scale="61" fitToWidth="2" orientation="landscape" r:id="rId1"/>
  <headerFooter>
    <oddHeader>&amp;A</oddHeader>
    <oddFooter>Pagina &amp;P di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opLeftCell="B1" zoomScale="80" zoomScaleNormal="80" workbookViewId="0">
      <selection activeCell="C2" sqref="C2:E20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2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2:19" s="11" customFormat="1" ht="15" customHeight="1">
      <c r="B2" s="12">
        <v>1</v>
      </c>
      <c r="C2" s="371" t="s">
        <v>52</v>
      </c>
      <c r="D2" s="372"/>
      <c r="E2" s="373"/>
      <c r="F2" s="13">
        <v>9</v>
      </c>
      <c r="G2" s="14">
        <v>10</v>
      </c>
      <c r="H2" s="15">
        <v>10</v>
      </c>
      <c r="I2" s="16">
        <v>10</v>
      </c>
      <c r="J2" s="16">
        <v>9</v>
      </c>
      <c r="K2" s="16">
        <v>9</v>
      </c>
      <c r="L2" s="16">
        <v>9</v>
      </c>
      <c r="M2" s="17">
        <v>9</v>
      </c>
      <c r="N2" s="18">
        <v>0</v>
      </c>
      <c r="O2" s="19">
        <v>1</v>
      </c>
      <c r="P2" s="20"/>
      <c r="Q2" s="21"/>
      <c r="R2" s="22">
        <v>1</v>
      </c>
      <c r="S2" s="23"/>
    </row>
    <row r="3" spans="2:19" s="11" customFormat="1" ht="13.5" customHeight="1">
      <c r="B3" s="24">
        <v>2</v>
      </c>
      <c r="C3" s="374"/>
      <c r="D3" s="375"/>
      <c r="E3" s="376"/>
      <c r="F3" s="15">
        <v>9</v>
      </c>
      <c r="G3" s="25">
        <v>9</v>
      </c>
      <c r="H3" s="15">
        <v>10</v>
      </c>
      <c r="I3" s="15">
        <v>10</v>
      </c>
      <c r="J3" s="15">
        <v>10</v>
      </c>
      <c r="K3" s="25">
        <v>9</v>
      </c>
      <c r="L3" s="25">
        <v>10</v>
      </c>
      <c r="M3" s="26">
        <v>9</v>
      </c>
      <c r="N3" s="27">
        <v>0</v>
      </c>
      <c r="O3" s="28"/>
      <c r="P3" s="29">
        <v>1</v>
      </c>
      <c r="Q3" s="30"/>
      <c r="R3" s="31">
        <v>1</v>
      </c>
      <c r="S3" s="32"/>
    </row>
    <row r="4" spans="2:19" s="11" customFormat="1" ht="13.5" customHeight="1">
      <c r="B4" s="24">
        <v>3</v>
      </c>
      <c r="C4" s="374"/>
      <c r="D4" s="375"/>
      <c r="E4" s="376"/>
      <c r="F4" s="33">
        <v>8</v>
      </c>
      <c r="G4" s="25">
        <v>8</v>
      </c>
      <c r="H4" s="15">
        <v>9</v>
      </c>
      <c r="I4" s="15">
        <v>9</v>
      </c>
      <c r="J4" s="15">
        <v>10</v>
      </c>
      <c r="K4" s="25">
        <v>8</v>
      </c>
      <c r="L4" s="25">
        <v>9</v>
      </c>
      <c r="M4" s="26">
        <v>8</v>
      </c>
      <c r="N4" s="27">
        <v>0</v>
      </c>
      <c r="O4" s="28">
        <v>1</v>
      </c>
      <c r="P4" s="29"/>
      <c r="Q4" s="30"/>
      <c r="R4" s="31"/>
      <c r="S4" s="32">
        <v>1</v>
      </c>
    </row>
    <row r="5" spans="2:19" s="11" customFormat="1" ht="13.5" customHeight="1">
      <c r="B5" s="24">
        <v>4</v>
      </c>
      <c r="C5" s="374"/>
      <c r="D5" s="375"/>
      <c r="E5" s="376"/>
      <c r="F5" s="33">
        <v>9</v>
      </c>
      <c r="G5" s="15">
        <v>9</v>
      </c>
      <c r="H5" s="15">
        <v>9</v>
      </c>
      <c r="I5" s="15">
        <v>9</v>
      </c>
      <c r="J5" s="15">
        <v>9</v>
      </c>
      <c r="K5" s="25">
        <v>10</v>
      </c>
      <c r="L5" s="25">
        <v>10</v>
      </c>
      <c r="M5" s="26">
        <v>9</v>
      </c>
      <c r="N5" s="27">
        <v>0</v>
      </c>
      <c r="O5" s="28"/>
      <c r="P5" s="29"/>
      <c r="Q5" s="30">
        <v>1</v>
      </c>
      <c r="R5" s="31">
        <v>1</v>
      </c>
      <c r="S5" s="32"/>
    </row>
    <row r="6" spans="2:19" s="11" customFormat="1" ht="13.5" customHeight="1">
      <c r="B6" s="24">
        <v>5</v>
      </c>
      <c r="C6" s="374"/>
      <c r="D6" s="375"/>
      <c r="E6" s="376"/>
      <c r="F6" s="33">
        <v>9</v>
      </c>
      <c r="G6" s="15">
        <v>10</v>
      </c>
      <c r="H6" s="15">
        <v>10</v>
      </c>
      <c r="I6" s="15">
        <v>9</v>
      </c>
      <c r="J6" s="15">
        <v>10</v>
      </c>
      <c r="K6" s="25">
        <v>10</v>
      </c>
      <c r="L6" s="25">
        <v>10</v>
      </c>
      <c r="M6" s="26">
        <v>9</v>
      </c>
      <c r="N6" s="27">
        <v>0</v>
      </c>
      <c r="O6" s="28"/>
      <c r="P6" s="29">
        <v>1</v>
      </c>
      <c r="Q6" s="30"/>
      <c r="R6" s="31">
        <v>1</v>
      </c>
      <c r="S6" s="32"/>
    </row>
    <row r="7" spans="2:19" s="11" customFormat="1" ht="13.5" customHeight="1">
      <c r="B7" s="34">
        <v>6</v>
      </c>
      <c r="C7" s="374"/>
      <c r="D7" s="375"/>
      <c r="E7" s="376"/>
      <c r="F7" s="35">
        <v>9</v>
      </c>
      <c r="G7" s="15">
        <v>10</v>
      </c>
      <c r="H7" s="15">
        <v>8</v>
      </c>
      <c r="I7" s="15">
        <v>9</v>
      </c>
      <c r="J7" s="15">
        <v>8</v>
      </c>
      <c r="K7" s="25">
        <v>8</v>
      </c>
      <c r="L7" s="25">
        <v>8</v>
      </c>
      <c r="M7" s="26">
        <v>9</v>
      </c>
      <c r="N7" s="27">
        <v>0</v>
      </c>
      <c r="O7" s="28"/>
      <c r="P7" s="29"/>
      <c r="Q7" s="30">
        <v>1</v>
      </c>
      <c r="R7" s="31">
        <v>1</v>
      </c>
      <c r="S7" s="32"/>
    </row>
    <row r="8" spans="2:19" s="11" customFormat="1" ht="13.5" customHeight="1">
      <c r="B8" s="24">
        <v>7</v>
      </c>
      <c r="C8" s="374"/>
      <c r="D8" s="375"/>
      <c r="E8" s="376"/>
      <c r="F8" s="25">
        <v>9</v>
      </c>
      <c r="G8" s="15">
        <v>9</v>
      </c>
      <c r="H8" s="15">
        <v>9</v>
      </c>
      <c r="I8" s="15">
        <v>8</v>
      </c>
      <c r="J8" s="15">
        <v>10</v>
      </c>
      <c r="K8" s="25">
        <v>9</v>
      </c>
      <c r="L8" s="25">
        <v>10</v>
      </c>
      <c r="M8" s="26">
        <v>9</v>
      </c>
      <c r="N8" s="27">
        <v>0</v>
      </c>
      <c r="O8" s="28">
        <v>1</v>
      </c>
      <c r="P8" s="29"/>
      <c r="Q8" s="30"/>
      <c r="R8" s="31"/>
      <c r="S8" s="32">
        <v>1</v>
      </c>
    </row>
    <row r="9" spans="2:19" s="11" customFormat="1" ht="13.5" customHeight="1">
      <c r="B9" s="24">
        <v>8</v>
      </c>
      <c r="C9" s="374"/>
      <c r="D9" s="375"/>
      <c r="E9" s="376"/>
      <c r="F9" s="25">
        <v>8</v>
      </c>
      <c r="G9" s="15">
        <v>9</v>
      </c>
      <c r="H9" s="15">
        <v>8</v>
      </c>
      <c r="I9" s="15">
        <v>8</v>
      </c>
      <c r="J9" s="15">
        <v>9</v>
      </c>
      <c r="K9" s="25">
        <v>9</v>
      </c>
      <c r="L9" s="25">
        <v>7</v>
      </c>
      <c r="M9" s="26">
        <v>8</v>
      </c>
      <c r="N9" s="27">
        <v>0</v>
      </c>
      <c r="O9" s="28"/>
      <c r="P9" s="29">
        <v>1</v>
      </c>
      <c r="Q9" s="30"/>
      <c r="R9" s="31"/>
      <c r="S9" s="32">
        <v>1</v>
      </c>
    </row>
    <row r="10" spans="2:19" s="11" customFormat="1" ht="13.5" customHeight="1">
      <c r="B10" s="34">
        <v>9</v>
      </c>
      <c r="C10" s="374"/>
      <c r="D10" s="375"/>
      <c r="E10" s="376"/>
      <c r="F10" s="25">
        <v>10</v>
      </c>
      <c r="G10" s="15">
        <v>10</v>
      </c>
      <c r="H10" s="15">
        <v>9</v>
      </c>
      <c r="I10" s="15">
        <v>9</v>
      </c>
      <c r="J10" s="15">
        <v>10</v>
      </c>
      <c r="K10" s="25">
        <v>9</v>
      </c>
      <c r="L10" s="15">
        <v>9</v>
      </c>
      <c r="M10" s="26">
        <v>10</v>
      </c>
      <c r="N10" s="27">
        <v>0</v>
      </c>
      <c r="O10" s="28">
        <v>1</v>
      </c>
      <c r="P10" s="29"/>
      <c r="Q10" s="30"/>
      <c r="R10" s="31">
        <v>1</v>
      </c>
      <c r="S10" s="32"/>
    </row>
    <row r="11" spans="2:19" s="36" customFormat="1" ht="13.5" customHeight="1">
      <c r="B11" s="37">
        <v>10</v>
      </c>
      <c r="C11" s="374"/>
      <c r="D11" s="375"/>
      <c r="E11" s="376"/>
      <c r="F11" s="38">
        <v>10</v>
      </c>
      <c r="G11" s="39">
        <v>10</v>
      </c>
      <c r="H11" s="39">
        <v>10</v>
      </c>
      <c r="I11" s="39">
        <v>10</v>
      </c>
      <c r="J11" s="39">
        <v>10</v>
      </c>
      <c r="K11" s="39">
        <v>10</v>
      </c>
      <c r="L11" s="39">
        <v>10</v>
      </c>
      <c r="M11" s="40">
        <v>10</v>
      </c>
      <c r="N11" s="27">
        <v>0</v>
      </c>
      <c r="O11" s="28"/>
      <c r="P11" s="29"/>
      <c r="Q11" s="30">
        <v>1</v>
      </c>
      <c r="R11" s="31"/>
      <c r="S11" s="32">
        <v>1</v>
      </c>
    </row>
    <row r="12" spans="2:19" s="36" customFormat="1" ht="13.5" customHeight="1">
      <c r="B12" s="37">
        <v>11</v>
      </c>
      <c r="C12" s="374"/>
      <c r="D12" s="375"/>
      <c r="E12" s="376"/>
      <c r="F12" s="38">
        <v>10</v>
      </c>
      <c r="G12" s="39">
        <v>10</v>
      </c>
      <c r="H12" s="39">
        <v>10</v>
      </c>
      <c r="I12" s="39">
        <v>10</v>
      </c>
      <c r="J12" s="39">
        <v>10</v>
      </c>
      <c r="K12" s="39">
        <v>8</v>
      </c>
      <c r="L12" s="39">
        <v>10</v>
      </c>
      <c r="M12" s="40">
        <v>10</v>
      </c>
      <c r="N12" s="27">
        <v>0</v>
      </c>
      <c r="O12" s="28">
        <v>1</v>
      </c>
      <c r="P12" s="29"/>
      <c r="Q12" s="30"/>
      <c r="R12" s="31"/>
      <c r="S12" s="32">
        <v>1</v>
      </c>
    </row>
    <row r="13" spans="2:19" s="36" customFormat="1" ht="13.5" customHeight="1">
      <c r="B13" s="37">
        <v>12</v>
      </c>
      <c r="C13" s="374"/>
      <c r="D13" s="375"/>
      <c r="E13" s="376"/>
      <c r="F13" s="38">
        <v>9</v>
      </c>
      <c r="G13" s="39">
        <v>10</v>
      </c>
      <c r="H13" s="39">
        <v>9</v>
      </c>
      <c r="I13" s="39">
        <v>9</v>
      </c>
      <c r="J13" s="39">
        <v>10</v>
      </c>
      <c r="K13" s="39">
        <v>8</v>
      </c>
      <c r="L13" s="39">
        <v>9</v>
      </c>
      <c r="M13" s="40">
        <v>9</v>
      </c>
      <c r="N13" s="27">
        <v>0</v>
      </c>
      <c r="O13" s="28"/>
      <c r="P13" s="29">
        <v>1</v>
      </c>
      <c r="Q13" s="30"/>
      <c r="R13" s="31"/>
      <c r="S13" s="32">
        <v>1</v>
      </c>
    </row>
    <row r="14" spans="2:19" s="36" customFormat="1" ht="13.5" customHeight="1">
      <c r="B14" s="34">
        <v>13</v>
      </c>
      <c r="C14" s="374"/>
      <c r="D14" s="375"/>
      <c r="E14" s="376"/>
      <c r="F14" s="212">
        <v>8</v>
      </c>
      <c r="G14" s="213">
        <v>9</v>
      </c>
      <c r="H14" s="213">
        <v>8</v>
      </c>
      <c r="I14" s="213">
        <v>8</v>
      </c>
      <c r="J14" s="213">
        <v>8</v>
      </c>
      <c r="K14" s="213">
        <v>7</v>
      </c>
      <c r="L14" s="213">
        <v>8</v>
      </c>
      <c r="M14" s="214">
        <v>9</v>
      </c>
      <c r="N14" s="215">
        <v>0</v>
      </c>
      <c r="O14" s="216">
        <v>1</v>
      </c>
      <c r="P14" s="217"/>
      <c r="Q14" s="218"/>
      <c r="R14" s="219">
        <v>1</v>
      </c>
      <c r="S14" s="220"/>
    </row>
    <row r="15" spans="2:19" s="36" customFormat="1" ht="13.5" customHeight="1">
      <c r="B15" s="37">
        <v>14</v>
      </c>
      <c r="C15" s="374"/>
      <c r="D15" s="375"/>
      <c r="E15" s="376"/>
      <c r="F15" s="212">
        <v>9</v>
      </c>
      <c r="G15" s="213">
        <v>9</v>
      </c>
      <c r="H15" s="213">
        <v>9</v>
      </c>
      <c r="I15" s="213">
        <v>9</v>
      </c>
      <c r="J15" s="213">
        <v>9</v>
      </c>
      <c r="K15" s="213">
        <v>7</v>
      </c>
      <c r="L15" s="213">
        <v>10</v>
      </c>
      <c r="M15" s="214">
        <v>9</v>
      </c>
      <c r="N15" s="215">
        <v>0</v>
      </c>
      <c r="O15" s="216"/>
      <c r="P15" s="217">
        <v>1</v>
      </c>
      <c r="Q15" s="218"/>
      <c r="R15" s="219">
        <v>1</v>
      </c>
      <c r="S15" s="220"/>
    </row>
    <row r="16" spans="2:19" s="36" customFormat="1" ht="13.5" customHeight="1">
      <c r="B16" s="37">
        <v>15</v>
      </c>
      <c r="C16" s="374"/>
      <c r="D16" s="375"/>
      <c r="E16" s="376"/>
      <c r="F16" s="212">
        <v>9</v>
      </c>
      <c r="G16" s="213">
        <v>8</v>
      </c>
      <c r="H16" s="213">
        <v>9</v>
      </c>
      <c r="I16" s="213">
        <v>7</v>
      </c>
      <c r="J16" s="213">
        <v>8</v>
      </c>
      <c r="K16" s="213">
        <v>10</v>
      </c>
      <c r="L16" s="213">
        <v>10</v>
      </c>
      <c r="M16" s="214">
        <v>8</v>
      </c>
      <c r="N16" s="215">
        <v>0</v>
      </c>
      <c r="O16" s="216">
        <v>1</v>
      </c>
      <c r="P16" s="217"/>
      <c r="Q16" s="218"/>
      <c r="R16" s="219"/>
      <c r="S16" s="220">
        <v>1</v>
      </c>
    </row>
    <row r="17" spans="1:19" s="36" customFormat="1" ht="13.5" customHeight="1">
      <c r="B17" s="37">
        <v>16</v>
      </c>
      <c r="C17" s="374"/>
      <c r="D17" s="375"/>
      <c r="E17" s="376"/>
      <c r="F17" s="212">
        <v>10</v>
      </c>
      <c r="G17" s="213">
        <v>10</v>
      </c>
      <c r="H17" s="213">
        <v>7</v>
      </c>
      <c r="I17" s="213">
        <v>9</v>
      </c>
      <c r="J17" s="213">
        <v>9</v>
      </c>
      <c r="K17" s="213">
        <v>7</v>
      </c>
      <c r="L17" s="213">
        <v>9</v>
      </c>
      <c r="M17" s="214">
        <v>9</v>
      </c>
      <c r="N17" s="215">
        <v>0</v>
      </c>
      <c r="O17" s="216"/>
      <c r="P17" s="217"/>
      <c r="Q17" s="218">
        <v>1</v>
      </c>
      <c r="R17" s="219"/>
      <c r="S17" s="220">
        <v>1</v>
      </c>
    </row>
    <row r="18" spans="1:19" s="36" customFormat="1" ht="13.5" customHeight="1">
      <c r="B18" s="34">
        <v>17</v>
      </c>
      <c r="C18" s="374"/>
      <c r="D18" s="375"/>
      <c r="E18" s="376"/>
      <c r="F18" s="212">
        <v>10</v>
      </c>
      <c r="G18" s="213">
        <v>10</v>
      </c>
      <c r="H18" s="213">
        <v>8</v>
      </c>
      <c r="I18" s="213">
        <v>8</v>
      </c>
      <c r="J18" s="213">
        <v>10</v>
      </c>
      <c r="K18" s="213">
        <v>8</v>
      </c>
      <c r="L18" s="213">
        <v>10</v>
      </c>
      <c r="M18" s="214">
        <v>9</v>
      </c>
      <c r="N18" s="215">
        <v>0</v>
      </c>
      <c r="O18" s="216">
        <v>1</v>
      </c>
      <c r="P18" s="217"/>
      <c r="Q18" s="218"/>
      <c r="R18" s="219">
        <v>1</v>
      </c>
      <c r="S18" s="220"/>
    </row>
    <row r="19" spans="1:19" s="36" customFormat="1" ht="13.5" customHeight="1">
      <c r="B19" s="37">
        <v>18</v>
      </c>
      <c r="C19" s="374"/>
      <c r="D19" s="375"/>
      <c r="E19" s="376"/>
      <c r="F19" s="212">
        <v>8</v>
      </c>
      <c r="G19" s="213">
        <v>9</v>
      </c>
      <c r="H19" s="213">
        <v>9</v>
      </c>
      <c r="I19" s="213">
        <v>9</v>
      </c>
      <c r="J19" s="213">
        <v>10</v>
      </c>
      <c r="K19" s="213">
        <v>9</v>
      </c>
      <c r="L19" s="213">
        <v>9</v>
      </c>
      <c r="M19" s="214">
        <v>9</v>
      </c>
      <c r="N19" s="215">
        <v>0</v>
      </c>
      <c r="O19" s="216"/>
      <c r="P19" s="217">
        <v>1</v>
      </c>
      <c r="Q19" s="218"/>
      <c r="R19" s="219"/>
      <c r="S19" s="220">
        <v>1</v>
      </c>
    </row>
    <row r="20" spans="1:19" s="36" customFormat="1" ht="13.5" customHeight="1" thickBot="1">
      <c r="B20" s="37"/>
      <c r="C20" s="377"/>
      <c r="D20" s="378"/>
      <c r="E20" s="379"/>
      <c r="F20" s="42"/>
      <c r="G20" s="43"/>
      <c r="H20" s="43"/>
      <c r="I20" s="43"/>
      <c r="J20" s="43"/>
      <c r="K20" s="43"/>
      <c r="L20" s="43"/>
      <c r="M20" s="44"/>
      <c r="N20" s="45"/>
      <c r="O20" s="46"/>
      <c r="P20" s="47"/>
      <c r="Q20" s="48"/>
      <c r="R20" s="49"/>
      <c r="S20" s="50"/>
    </row>
    <row r="21" spans="1:19" s="62" customFormat="1" ht="16.899999999999999" customHeight="1">
      <c r="A21" s="51"/>
      <c r="B21" s="52"/>
      <c r="C21" s="53"/>
      <c r="D21" s="53"/>
      <c r="E21" s="54"/>
      <c r="F21" s="52"/>
      <c r="G21" s="52"/>
      <c r="H21" s="55"/>
      <c r="I21" s="52"/>
      <c r="J21" s="52"/>
      <c r="K21" s="52"/>
      <c r="L21" s="52"/>
      <c r="M21" s="52"/>
      <c r="N21" s="56">
        <f t="shared" ref="N21:S21" si="0">SUM(N2:N20)</f>
        <v>0</v>
      </c>
      <c r="O21" s="57">
        <f t="shared" si="0"/>
        <v>8</v>
      </c>
      <c r="P21" s="58">
        <f t="shared" si="0"/>
        <v>6</v>
      </c>
      <c r="Q21" s="59">
        <f t="shared" si="0"/>
        <v>4</v>
      </c>
      <c r="R21" s="60">
        <f t="shared" si="0"/>
        <v>9</v>
      </c>
      <c r="S21" s="61">
        <f t="shared" si="0"/>
        <v>9</v>
      </c>
    </row>
    <row r="22" spans="1:19" s="62" customFormat="1" ht="17.45" customHeight="1" thickBot="1">
      <c r="A22" s="51"/>
      <c r="B22" s="52"/>
      <c r="C22" s="53"/>
      <c r="D22" s="53"/>
      <c r="E22" s="54"/>
      <c r="F22" s="52"/>
      <c r="G22" s="52"/>
      <c r="H22" s="55"/>
      <c r="I22" s="52"/>
      <c r="J22" s="52"/>
      <c r="K22" s="52"/>
      <c r="L22" s="52"/>
      <c r="M22" s="52"/>
      <c r="N22" s="63">
        <f>N21/B29</f>
        <v>0</v>
      </c>
      <c r="O22" s="64">
        <f>O21/B29</f>
        <v>0.44444444444444442</v>
      </c>
      <c r="P22" s="65">
        <f>P21/B29</f>
        <v>0.33333333333333331</v>
      </c>
      <c r="Q22" s="66">
        <f>Q21/B29</f>
        <v>0.22222222222222221</v>
      </c>
      <c r="R22" s="67">
        <f>R21/B29</f>
        <v>0.5</v>
      </c>
      <c r="S22" s="68">
        <f>S21/B29</f>
        <v>0.5</v>
      </c>
    </row>
    <row r="23" spans="1:19" s="62" customFormat="1" ht="17.45" customHeight="1">
      <c r="A23" s="51"/>
      <c r="B23" s="52"/>
      <c r="C23" s="53"/>
      <c r="D23" s="53"/>
      <c r="E23" s="54"/>
      <c r="F23" s="52"/>
      <c r="G23" s="52"/>
      <c r="H23" s="55"/>
      <c r="I23" s="52"/>
      <c r="J23" s="52"/>
      <c r="K23" s="52"/>
      <c r="L23" s="52"/>
      <c r="M23" s="52"/>
      <c r="N23" s="69"/>
      <c r="O23" s="69"/>
      <c r="P23" s="69"/>
      <c r="Q23" s="69"/>
      <c r="R23" s="69"/>
      <c r="S23" s="69"/>
    </row>
    <row r="24" spans="1:19" s="62" customFormat="1" ht="13.5" customHeight="1" thickBot="1">
      <c r="A24" s="51"/>
      <c r="B24" s="52"/>
      <c r="C24" s="53"/>
      <c r="D24" s="53"/>
      <c r="E24" s="54"/>
      <c r="F24" s="52"/>
      <c r="G24" s="52"/>
      <c r="H24" s="55"/>
      <c r="I24" s="52"/>
      <c r="J24" s="52"/>
      <c r="K24" s="52"/>
      <c r="L24" s="52"/>
      <c r="M24" s="52"/>
      <c r="N24" s="69"/>
      <c r="O24" s="52"/>
      <c r="P24" s="52"/>
      <c r="Q24" s="52"/>
      <c r="R24" s="52"/>
      <c r="S24" s="52"/>
    </row>
    <row r="25" spans="1:19" ht="13.9" customHeight="1">
      <c r="A25" s="322" t="str">
        <f>C2</f>
        <v>FARMACIA N°10 - ALLA PACE</v>
      </c>
      <c r="B25" s="312" t="e">
        <f>'F 1'!B19:M21</f>
        <v>#VALUE!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4"/>
      <c r="N25" s="1"/>
    </row>
    <row r="26" spans="1:19" ht="4.1500000000000004" customHeight="1">
      <c r="A26" s="323"/>
      <c r="B26" s="315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1"/>
    </row>
    <row r="27" spans="1:19" ht="5.45" customHeight="1" thickBot="1">
      <c r="A27" s="323"/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20"/>
      <c r="N27" s="1"/>
    </row>
    <row r="28" spans="1:19" ht="77.25" thickBot="1">
      <c r="A28" s="323"/>
      <c r="B28" s="70" t="s">
        <v>42</v>
      </c>
      <c r="C28" s="70" t="s">
        <v>43</v>
      </c>
      <c r="D28" s="71"/>
      <c r="E28" s="72"/>
      <c r="F28" s="111" t="str">
        <f>F1</f>
        <v>professionalità del personale</v>
      </c>
      <c r="G28" s="112" t="s">
        <v>3</v>
      </c>
      <c r="H28" s="112" t="s">
        <v>4</v>
      </c>
      <c r="I28" s="112" t="s">
        <v>5</v>
      </c>
      <c r="J28" s="112" t="s">
        <v>6</v>
      </c>
      <c r="K28" s="112" t="s">
        <v>40</v>
      </c>
      <c r="L28" s="112" t="s">
        <v>41</v>
      </c>
      <c r="M28" s="113" t="s">
        <v>7</v>
      </c>
      <c r="N28" s="1"/>
    </row>
    <row r="29" spans="1:19" ht="12.6" customHeight="1">
      <c r="A29" s="323"/>
      <c r="B29" s="328">
        <f>COUNTA(B2:B20)</f>
        <v>18</v>
      </c>
      <c r="C29" s="138">
        <v>10</v>
      </c>
      <c r="D29" s="344" t="str">
        <f>RIASSUNTIVO!E4</f>
        <v>SODDISFATTI</v>
      </c>
      <c r="E29" s="340" t="s">
        <v>24</v>
      </c>
      <c r="F29" s="342">
        <f t="shared" ref="F29:M29" si="1">(COUNTIF(F2:F20,10)+COUNTIF(F2:F20,9))/$B$29</f>
        <v>0.77777777777777779</v>
      </c>
      <c r="G29" s="307">
        <f t="shared" si="1"/>
        <v>0.88888888888888884</v>
      </c>
      <c r="H29" s="307">
        <f t="shared" si="1"/>
        <v>0.72222222222222221</v>
      </c>
      <c r="I29" s="307">
        <f t="shared" si="1"/>
        <v>0.72222222222222221</v>
      </c>
      <c r="J29" s="307">
        <f t="shared" si="1"/>
        <v>0.83333333333333337</v>
      </c>
      <c r="K29" s="307">
        <f t="shared" si="1"/>
        <v>0.55555555555555558</v>
      </c>
      <c r="L29" s="307">
        <f t="shared" si="1"/>
        <v>0.83333333333333337</v>
      </c>
      <c r="M29" s="308">
        <f t="shared" si="1"/>
        <v>0.83333333333333337</v>
      </c>
      <c r="N29" s="356">
        <f>AVERAGE(F29:M30)+AVERAGE(F31:M33)</f>
        <v>1</v>
      </c>
      <c r="O29" s="301">
        <f>AVERAGE(F29:M30)</f>
        <v>0.77083333333333326</v>
      </c>
      <c r="P29" s="136">
        <f t="shared" ref="P29:P38" si="2">COUNTIF($F$2:$M$20,C29)/($B$29*8)</f>
        <v>0.34027777777777779</v>
      </c>
    </row>
    <row r="30" spans="1:19" ht="12.6" customHeight="1">
      <c r="A30" s="323"/>
      <c r="B30" s="329"/>
      <c r="C30" s="139">
        <v>9</v>
      </c>
      <c r="D30" s="345"/>
      <c r="E30" s="341"/>
      <c r="F30" s="343"/>
      <c r="G30" s="249"/>
      <c r="H30" s="249"/>
      <c r="I30" s="249"/>
      <c r="J30" s="249"/>
      <c r="K30" s="249"/>
      <c r="L30" s="249"/>
      <c r="M30" s="309"/>
      <c r="N30" s="357"/>
      <c r="O30" s="302"/>
      <c r="P30" s="137">
        <f t="shared" si="2"/>
        <v>0.43055555555555558</v>
      </c>
    </row>
    <row r="31" spans="1:19" ht="12.6" customHeight="1">
      <c r="A31" s="323"/>
      <c r="B31" s="329"/>
      <c r="C31" s="143">
        <v>8</v>
      </c>
      <c r="D31" s="345"/>
      <c r="E31" s="363" t="s">
        <v>23</v>
      </c>
      <c r="F31" s="346">
        <f t="shared" ref="F31:M31" si="3">(COUNTIF(F2:F20,8) + COUNTIF(F2:F20,7) + COUNTIF(F2:F20,6))/$B$29</f>
        <v>0.22222222222222221</v>
      </c>
      <c r="G31" s="292">
        <f t="shared" si="3"/>
        <v>0.1111111111111111</v>
      </c>
      <c r="H31" s="292">
        <f t="shared" si="3"/>
        <v>0.27777777777777779</v>
      </c>
      <c r="I31" s="292">
        <f t="shared" si="3"/>
        <v>0.27777777777777779</v>
      </c>
      <c r="J31" s="292">
        <f t="shared" si="3"/>
        <v>0.16666666666666666</v>
      </c>
      <c r="K31" s="292">
        <f t="shared" si="3"/>
        <v>0.44444444444444442</v>
      </c>
      <c r="L31" s="292">
        <f t="shared" si="3"/>
        <v>0.16666666666666666</v>
      </c>
      <c r="M31" s="349">
        <f t="shared" si="3"/>
        <v>0.16666666666666666</v>
      </c>
      <c r="N31" s="357"/>
      <c r="O31" s="303">
        <f>AVERAGE(F31:M33)</f>
        <v>0.22916666666666669</v>
      </c>
      <c r="P31" s="144">
        <f t="shared" si="2"/>
        <v>0.1875</v>
      </c>
    </row>
    <row r="32" spans="1:19" ht="12.6" customHeight="1">
      <c r="A32" s="323"/>
      <c r="B32" s="329"/>
      <c r="C32" s="143">
        <v>7</v>
      </c>
      <c r="D32" s="345"/>
      <c r="E32" s="363"/>
      <c r="F32" s="347"/>
      <c r="G32" s="293"/>
      <c r="H32" s="293"/>
      <c r="I32" s="293"/>
      <c r="J32" s="293"/>
      <c r="K32" s="293"/>
      <c r="L32" s="293"/>
      <c r="M32" s="350"/>
      <c r="N32" s="357"/>
      <c r="O32" s="304"/>
      <c r="P32" s="144">
        <f t="shared" si="2"/>
        <v>4.1666666666666664E-2</v>
      </c>
    </row>
    <row r="33" spans="1:16" ht="12.6" customHeight="1" thickBot="1">
      <c r="A33" s="323"/>
      <c r="B33" s="329"/>
      <c r="C33" s="143">
        <v>6</v>
      </c>
      <c r="D33" s="345"/>
      <c r="E33" s="363"/>
      <c r="F33" s="348"/>
      <c r="G33" s="294"/>
      <c r="H33" s="294"/>
      <c r="I33" s="294"/>
      <c r="J33" s="294"/>
      <c r="K33" s="294"/>
      <c r="L33" s="294"/>
      <c r="M33" s="351"/>
      <c r="N33" s="358"/>
      <c r="O33" s="304"/>
      <c r="P33" s="144">
        <f t="shared" si="2"/>
        <v>0</v>
      </c>
    </row>
    <row r="34" spans="1:16" ht="12.6" customHeight="1">
      <c r="A34" s="323"/>
      <c r="B34" s="329"/>
      <c r="C34" s="73">
        <v>5</v>
      </c>
      <c r="D34" s="361" t="str">
        <f>RIASSUNTIVO!E9</f>
        <v>INSODDISFATTI</v>
      </c>
      <c r="E34" s="382" t="s">
        <v>22</v>
      </c>
      <c r="F34" s="295">
        <f t="shared" ref="F34:M34" si="4">(COUNTIF(F2:F20,5) + COUNTIF(F2:F20,4) + COUNTIF(F2:F20,3))/$B$29</f>
        <v>0</v>
      </c>
      <c r="G34" s="298">
        <f t="shared" si="4"/>
        <v>0</v>
      </c>
      <c r="H34" s="298">
        <f t="shared" si="4"/>
        <v>0</v>
      </c>
      <c r="I34" s="298">
        <f t="shared" si="4"/>
        <v>0</v>
      </c>
      <c r="J34" s="298">
        <f t="shared" si="4"/>
        <v>0</v>
      </c>
      <c r="K34" s="298">
        <f t="shared" si="4"/>
        <v>0</v>
      </c>
      <c r="L34" s="298">
        <f t="shared" si="4"/>
        <v>0</v>
      </c>
      <c r="M34" s="364">
        <f t="shared" si="4"/>
        <v>0</v>
      </c>
      <c r="N34" s="356">
        <f>AVERAGE(F34:M36)+AVERAGE(F37:M38)</f>
        <v>0</v>
      </c>
      <c r="O34" s="383">
        <f>AVERAGE(F34:M36)</f>
        <v>0</v>
      </c>
      <c r="P34" s="116">
        <f t="shared" si="2"/>
        <v>0</v>
      </c>
    </row>
    <row r="35" spans="1:16" ht="12.6" customHeight="1">
      <c r="A35" s="323"/>
      <c r="B35" s="329"/>
      <c r="C35" s="73">
        <v>4</v>
      </c>
      <c r="D35" s="361"/>
      <c r="E35" s="382"/>
      <c r="F35" s="296"/>
      <c r="G35" s="299"/>
      <c r="H35" s="299"/>
      <c r="I35" s="299"/>
      <c r="J35" s="299"/>
      <c r="K35" s="299"/>
      <c r="L35" s="299"/>
      <c r="M35" s="365"/>
      <c r="N35" s="357"/>
      <c r="O35" s="384"/>
      <c r="P35" s="116">
        <f t="shared" si="2"/>
        <v>0</v>
      </c>
    </row>
    <row r="36" spans="1:16" ht="12.6" customHeight="1">
      <c r="A36" s="323"/>
      <c r="B36" s="329"/>
      <c r="C36" s="73">
        <v>3</v>
      </c>
      <c r="D36" s="361"/>
      <c r="E36" s="382"/>
      <c r="F36" s="297"/>
      <c r="G36" s="300"/>
      <c r="H36" s="300"/>
      <c r="I36" s="300"/>
      <c r="J36" s="300"/>
      <c r="K36" s="300"/>
      <c r="L36" s="300"/>
      <c r="M36" s="366"/>
      <c r="N36" s="357"/>
      <c r="O36" s="384"/>
      <c r="P36" s="116">
        <f t="shared" si="2"/>
        <v>0</v>
      </c>
    </row>
    <row r="37" spans="1:16" ht="12.6" customHeight="1">
      <c r="A37" s="323"/>
      <c r="B37" s="329"/>
      <c r="C37" s="74">
        <v>2</v>
      </c>
      <c r="D37" s="361"/>
      <c r="E37" s="367" t="s">
        <v>25</v>
      </c>
      <c r="F37" s="369">
        <f t="shared" ref="F37:M37" si="5">(COUNTIF(F2:F20,2)+COUNTIF(F2:F20,1))/$B$29</f>
        <v>0</v>
      </c>
      <c r="G37" s="250">
        <f t="shared" si="5"/>
        <v>0</v>
      </c>
      <c r="H37" s="250">
        <f t="shared" si="5"/>
        <v>0</v>
      </c>
      <c r="I37" s="250">
        <f t="shared" si="5"/>
        <v>0</v>
      </c>
      <c r="J37" s="250">
        <f t="shared" si="5"/>
        <v>0</v>
      </c>
      <c r="K37" s="250">
        <f t="shared" si="5"/>
        <v>0</v>
      </c>
      <c r="L37" s="250">
        <f t="shared" si="5"/>
        <v>0</v>
      </c>
      <c r="M37" s="359">
        <f t="shared" si="5"/>
        <v>0</v>
      </c>
      <c r="N37" s="357"/>
      <c r="O37" s="310">
        <f>AVERAGE(F37:M38)</f>
        <v>0</v>
      </c>
      <c r="P37" s="117">
        <f t="shared" si="2"/>
        <v>0</v>
      </c>
    </row>
    <row r="38" spans="1:16" ht="14.45" customHeight="1" thickBot="1">
      <c r="A38" s="323"/>
      <c r="B38" s="330"/>
      <c r="C38" s="75">
        <v>1</v>
      </c>
      <c r="D38" s="362"/>
      <c r="E38" s="368"/>
      <c r="F38" s="370"/>
      <c r="G38" s="321"/>
      <c r="H38" s="321"/>
      <c r="I38" s="321"/>
      <c r="J38" s="321"/>
      <c r="K38" s="321"/>
      <c r="L38" s="321"/>
      <c r="M38" s="360"/>
      <c r="N38" s="358"/>
      <c r="O38" s="311"/>
      <c r="P38" s="118">
        <f t="shared" si="2"/>
        <v>0</v>
      </c>
    </row>
    <row r="39" spans="1:16" ht="14.45" customHeight="1" thickBot="1">
      <c r="A39" s="323"/>
      <c r="B39" s="387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</row>
    <row r="40" spans="1:16" s="76" customFormat="1" ht="26.25" thickBot="1">
      <c r="A40" s="324"/>
      <c r="B40" s="325" t="s">
        <v>44</v>
      </c>
      <c r="C40" s="326"/>
      <c r="D40" s="326"/>
      <c r="E40" s="327"/>
      <c r="F40" s="131">
        <f>AVERAGE(F2:F20)</f>
        <v>9.0555555555555554</v>
      </c>
      <c r="G40" s="132">
        <f t="shared" ref="G40:M40" si="6">AVERAGE(G2:G20)</f>
        <v>9.3888888888888893</v>
      </c>
      <c r="H40" s="132">
        <f t="shared" si="6"/>
        <v>8.9444444444444446</v>
      </c>
      <c r="I40" s="132">
        <f t="shared" si="6"/>
        <v>8.8888888888888893</v>
      </c>
      <c r="J40" s="132">
        <f t="shared" si="6"/>
        <v>9.3888888888888893</v>
      </c>
      <c r="K40" s="132">
        <f t="shared" si="6"/>
        <v>8.6111111111111107</v>
      </c>
      <c r="L40" s="132">
        <f t="shared" si="6"/>
        <v>9.2777777777777786</v>
      </c>
      <c r="M40" s="133">
        <f t="shared" si="6"/>
        <v>9</v>
      </c>
      <c r="N40" s="183">
        <f>AVERAGE(F40:M40)</f>
        <v>9.0694444444444429</v>
      </c>
    </row>
  </sheetData>
  <mergeCells count="51">
    <mergeCell ref="B39:P39"/>
    <mergeCell ref="N29:N33"/>
    <mergeCell ref="C1:E1"/>
    <mergeCell ref="C2:E20"/>
    <mergeCell ref="N34:N38"/>
    <mergeCell ref="F34:F36"/>
    <mergeCell ref="G34:G36"/>
    <mergeCell ref="H34:H36"/>
    <mergeCell ref="I34:I36"/>
    <mergeCell ref="J34:J36"/>
    <mergeCell ref="K34:K36"/>
    <mergeCell ref="L34:L36"/>
    <mergeCell ref="L37:L38"/>
    <mergeCell ref="M37:M38"/>
    <mergeCell ref="D34:D38"/>
    <mergeCell ref="E34:E36"/>
    <mergeCell ref="H37:H38"/>
    <mergeCell ref="I37:I38"/>
    <mergeCell ref="M29:M30"/>
    <mergeCell ref="L29:L30"/>
    <mergeCell ref="O31:O33"/>
    <mergeCell ref="O37:O38"/>
    <mergeCell ref="O34:O36"/>
    <mergeCell ref="O29:O30"/>
    <mergeCell ref="K31:K33"/>
    <mergeCell ref="L31:L33"/>
    <mergeCell ref="M31:M33"/>
    <mergeCell ref="I29:I30"/>
    <mergeCell ref="J29:J30"/>
    <mergeCell ref="K29:K30"/>
    <mergeCell ref="A25:A40"/>
    <mergeCell ref="B25:M27"/>
    <mergeCell ref="B29:B38"/>
    <mergeCell ref="D29:D33"/>
    <mergeCell ref="E29:E30"/>
    <mergeCell ref="F29:F30"/>
    <mergeCell ref="G29:G30"/>
    <mergeCell ref="H29:H30"/>
    <mergeCell ref="B40:E40"/>
    <mergeCell ref="E37:E38"/>
    <mergeCell ref="F37:F38"/>
    <mergeCell ref="G37:G38"/>
    <mergeCell ref="J37:J38"/>
    <mergeCell ref="K37:K38"/>
    <mergeCell ref="M34:M36"/>
    <mergeCell ref="E31:E33"/>
    <mergeCell ref="F31:F33"/>
    <mergeCell ref="G31:G33"/>
    <mergeCell ref="H31:H33"/>
    <mergeCell ref="I31:I33"/>
    <mergeCell ref="J31:J33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opLeftCell="A4" zoomScale="80" zoomScaleNormal="80" workbookViewId="0">
      <selection activeCell="S28" sqref="R28:S28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228">
        <v>1</v>
      </c>
      <c r="C2" s="371" t="s">
        <v>86</v>
      </c>
      <c r="D2" s="372"/>
      <c r="E2" s="373"/>
      <c r="F2" s="119">
        <v>10</v>
      </c>
      <c r="G2" s="120">
        <v>10</v>
      </c>
      <c r="H2" s="39">
        <v>10</v>
      </c>
      <c r="I2" s="121">
        <v>10</v>
      </c>
      <c r="J2" s="121">
        <v>10</v>
      </c>
      <c r="K2" s="121">
        <v>10</v>
      </c>
      <c r="L2" s="121">
        <v>10</v>
      </c>
      <c r="M2" s="122">
        <v>10</v>
      </c>
      <c r="N2" s="18">
        <v>0</v>
      </c>
      <c r="O2" s="19"/>
      <c r="P2" s="20"/>
      <c r="Q2" s="21">
        <v>1</v>
      </c>
      <c r="R2" s="22">
        <v>1</v>
      </c>
      <c r="S2" s="23"/>
    </row>
    <row r="3" spans="1:19" s="11" customFormat="1" ht="13.5" customHeight="1">
      <c r="B3" s="229">
        <v>2</v>
      </c>
      <c r="C3" s="374"/>
      <c r="D3" s="375"/>
      <c r="E3" s="376"/>
      <c r="F3" s="39">
        <v>10</v>
      </c>
      <c r="G3" s="123">
        <v>10</v>
      </c>
      <c r="H3" s="39">
        <v>10</v>
      </c>
      <c r="I3" s="39">
        <v>10</v>
      </c>
      <c r="J3" s="39">
        <v>10</v>
      </c>
      <c r="K3" s="123">
        <v>10</v>
      </c>
      <c r="L3" s="123">
        <v>10</v>
      </c>
      <c r="M3" s="40">
        <v>10</v>
      </c>
      <c r="N3" s="27">
        <v>0</v>
      </c>
      <c r="O3" s="28"/>
      <c r="P3" s="29"/>
      <c r="Q3" s="30">
        <v>1</v>
      </c>
      <c r="R3" s="31"/>
      <c r="S3" s="32">
        <v>1</v>
      </c>
    </row>
    <row r="4" spans="1:19" s="11" customFormat="1" ht="13.5" customHeight="1">
      <c r="B4" s="229">
        <v>3</v>
      </c>
      <c r="C4" s="374"/>
      <c r="D4" s="375"/>
      <c r="E4" s="376"/>
      <c r="F4" s="38">
        <v>10</v>
      </c>
      <c r="G4" s="123">
        <v>10</v>
      </c>
      <c r="H4" s="39">
        <v>10</v>
      </c>
      <c r="I4" s="39">
        <v>10</v>
      </c>
      <c r="J4" s="39">
        <v>10</v>
      </c>
      <c r="K4" s="123">
        <v>10</v>
      </c>
      <c r="L4" s="123">
        <v>10</v>
      </c>
      <c r="M4" s="40">
        <v>10</v>
      </c>
      <c r="N4" s="27">
        <v>0</v>
      </c>
      <c r="O4" s="28"/>
      <c r="P4" s="29">
        <v>1</v>
      </c>
      <c r="Q4" s="30"/>
      <c r="R4" s="31"/>
      <c r="S4" s="32">
        <v>1</v>
      </c>
    </row>
    <row r="5" spans="1:19" s="11" customFormat="1" ht="13.5" customHeight="1">
      <c r="B5" s="230">
        <v>4</v>
      </c>
      <c r="C5" s="374"/>
      <c r="D5" s="375"/>
      <c r="E5" s="376"/>
      <c r="F5" s="39">
        <v>10</v>
      </c>
      <c r="G5" s="123">
        <v>10</v>
      </c>
      <c r="H5" s="39">
        <v>10</v>
      </c>
      <c r="I5" s="39">
        <v>10</v>
      </c>
      <c r="J5" s="39">
        <v>10</v>
      </c>
      <c r="K5" s="123">
        <v>10</v>
      </c>
      <c r="L5" s="123">
        <v>10</v>
      </c>
      <c r="M5" s="40">
        <v>10</v>
      </c>
      <c r="N5" s="27">
        <v>0</v>
      </c>
      <c r="O5" s="28">
        <v>1</v>
      </c>
      <c r="P5" s="29"/>
      <c r="Q5" s="30"/>
      <c r="R5" s="31">
        <v>1</v>
      </c>
      <c r="S5" s="32"/>
    </row>
    <row r="6" spans="1:19" s="11" customFormat="1" ht="13.5" customHeight="1">
      <c r="B6" s="229">
        <v>5</v>
      </c>
      <c r="C6" s="374"/>
      <c r="D6" s="375"/>
      <c r="E6" s="376"/>
      <c r="F6" s="38">
        <v>9</v>
      </c>
      <c r="G6" s="39">
        <v>10</v>
      </c>
      <c r="H6" s="39">
        <v>7</v>
      </c>
      <c r="I6" s="39">
        <v>7</v>
      </c>
      <c r="J6" s="39">
        <v>4</v>
      </c>
      <c r="K6" s="123">
        <v>2</v>
      </c>
      <c r="L6" s="123">
        <v>5</v>
      </c>
      <c r="M6" s="40">
        <v>7</v>
      </c>
      <c r="N6" s="27">
        <v>0</v>
      </c>
      <c r="O6" s="28"/>
      <c r="P6" s="29">
        <v>1</v>
      </c>
      <c r="Q6" s="30"/>
      <c r="R6" s="31">
        <v>1</v>
      </c>
      <c r="S6" s="32"/>
    </row>
    <row r="7" spans="1:19" s="11" customFormat="1" ht="13.5" customHeight="1">
      <c r="B7" s="229">
        <v>6</v>
      </c>
      <c r="C7" s="374"/>
      <c r="D7" s="375"/>
      <c r="E7" s="376"/>
      <c r="F7" s="38">
        <v>9</v>
      </c>
      <c r="G7" s="39">
        <v>10</v>
      </c>
      <c r="H7" s="39">
        <v>9</v>
      </c>
      <c r="I7" s="39">
        <v>8</v>
      </c>
      <c r="J7" s="39">
        <v>10</v>
      </c>
      <c r="K7" s="123">
        <v>10</v>
      </c>
      <c r="L7" s="123">
        <v>9</v>
      </c>
      <c r="M7" s="40">
        <v>9</v>
      </c>
      <c r="N7" s="27">
        <v>0</v>
      </c>
      <c r="O7" s="28"/>
      <c r="P7" s="29"/>
      <c r="Q7" s="30">
        <v>1</v>
      </c>
      <c r="R7" s="31">
        <v>1</v>
      </c>
      <c r="S7" s="32"/>
    </row>
    <row r="8" spans="1:19" s="11" customFormat="1" ht="13.5" customHeight="1">
      <c r="B8" s="230">
        <v>7</v>
      </c>
      <c r="C8" s="374"/>
      <c r="D8" s="375"/>
      <c r="E8" s="376"/>
      <c r="F8" s="124">
        <v>10</v>
      </c>
      <c r="G8" s="39">
        <v>10</v>
      </c>
      <c r="H8" s="39">
        <v>10</v>
      </c>
      <c r="I8" s="39">
        <v>10</v>
      </c>
      <c r="J8" s="39">
        <v>10</v>
      </c>
      <c r="K8" s="123">
        <v>8</v>
      </c>
      <c r="L8" s="123">
        <v>10</v>
      </c>
      <c r="M8" s="40">
        <v>10</v>
      </c>
      <c r="N8" s="27">
        <v>0</v>
      </c>
      <c r="O8" s="28"/>
      <c r="P8" s="29"/>
      <c r="Q8" s="30">
        <v>1</v>
      </c>
      <c r="R8" s="31"/>
      <c r="S8" s="32">
        <v>1</v>
      </c>
    </row>
    <row r="9" spans="1:19" s="11" customFormat="1" ht="13.5" customHeight="1">
      <c r="B9" s="229">
        <v>8</v>
      </c>
      <c r="C9" s="374"/>
      <c r="D9" s="375"/>
      <c r="E9" s="376"/>
      <c r="F9" s="123">
        <v>10</v>
      </c>
      <c r="G9" s="39">
        <v>10</v>
      </c>
      <c r="H9" s="39">
        <v>9</v>
      </c>
      <c r="I9" s="39">
        <v>10</v>
      </c>
      <c r="J9" s="39">
        <v>8</v>
      </c>
      <c r="K9" s="123">
        <v>8</v>
      </c>
      <c r="L9" s="123">
        <v>10</v>
      </c>
      <c r="M9" s="40">
        <v>10</v>
      </c>
      <c r="N9" s="27">
        <v>0</v>
      </c>
      <c r="O9" s="28"/>
      <c r="P9" s="29"/>
      <c r="Q9" s="30">
        <v>1</v>
      </c>
      <c r="R9" s="31"/>
      <c r="S9" s="32">
        <v>1</v>
      </c>
    </row>
    <row r="10" spans="1:19" s="11" customFormat="1" ht="13.5" customHeight="1">
      <c r="B10" s="229">
        <v>9</v>
      </c>
      <c r="C10" s="374"/>
      <c r="D10" s="375"/>
      <c r="E10" s="376"/>
      <c r="F10" s="123">
        <v>10</v>
      </c>
      <c r="G10" s="39">
        <v>10</v>
      </c>
      <c r="H10" s="39">
        <v>9</v>
      </c>
      <c r="I10" s="39">
        <v>9</v>
      </c>
      <c r="J10" s="39">
        <v>9</v>
      </c>
      <c r="K10" s="123">
        <v>10</v>
      </c>
      <c r="L10" s="123">
        <v>10</v>
      </c>
      <c r="M10" s="40">
        <v>10</v>
      </c>
      <c r="N10" s="27">
        <v>0</v>
      </c>
      <c r="O10" s="28"/>
      <c r="P10" s="29">
        <v>1</v>
      </c>
      <c r="Q10" s="30"/>
      <c r="R10" s="31">
        <v>1</v>
      </c>
      <c r="S10" s="32"/>
    </row>
    <row r="11" spans="1:19" s="11" customFormat="1" ht="13.5" customHeight="1">
      <c r="B11" s="230">
        <v>10</v>
      </c>
      <c r="C11" s="374"/>
      <c r="D11" s="375"/>
      <c r="E11" s="376"/>
      <c r="F11" s="123">
        <v>10</v>
      </c>
      <c r="G11" s="39">
        <v>10</v>
      </c>
      <c r="H11" s="39">
        <v>9</v>
      </c>
      <c r="I11" s="39">
        <v>9</v>
      </c>
      <c r="J11" s="39">
        <v>10</v>
      </c>
      <c r="K11" s="123">
        <v>8</v>
      </c>
      <c r="L11" s="39">
        <v>9</v>
      </c>
      <c r="M11" s="40">
        <v>10</v>
      </c>
      <c r="N11" s="27">
        <v>0</v>
      </c>
      <c r="O11" s="28"/>
      <c r="P11" s="29"/>
      <c r="Q11" s="30">
        <v>1</v>
      </c>
      <c r="R11" s="31"/>
      <c r="S11" s="32">
        <v>1</v>
      </c>
    </row>
    <row r="12" spans="1:19" s="36" customFormat="1" ht="13.5" customHeight="1">
      <c r="B12" s="199">
        <v>11</v>
      </c>
      <c r="C12" s="374"/>
      <c r="D12" s="375"/>
      <c r="E12" s="376"/>
      <c r="F12" s="38">
        <v>10</v>
      </c>
      <c r="G12" s="39">
        <v>10</v>
      </c>
      <c r="H12" s="39">
        <v>10</v>
      </c>
      <c r="I12" s="39">
        <v>9</v>
      </c>
      <c r="J12" s="39">
        <v>9</v>
      </c>
      <c r="K12" s="39">
        <v>9</v>
      </c>
      <c r="L12" s="39">
        <v>9</v>
      </c>
      <c r="M12" s="40">
        <v>9</v>
      </c>
      <c r="N12" s="27">
        <v>0</v>
      </c>
      <c r="O12" s="28"/>
      <c r="P12" s="29">
        <v>1</v>
      </c>
      <c r="Q12" s="30"/>
      <c r="R12" s="31"/>
      <c r="S12" s="32">
        <v>1</v>
      </c>
    </row>
    <row r="13" spans="1:19" s="36" customFormat="1" ht="13.5" customHeight="1">
      <c r="B13" s="199">
        <v>12</v>
      </c>
      <c r="C13" s="374"/>
      <c r="D13" s="375"/>
      <c r="E13" s="376"/>
      <c r="F13" s="38">
        <v>10</v>
      </c>
      <c r="G13" s="39">
        <v>10</v>
      </c>
      <c r="H13" s="39">
        <v>9</v>
      </c>
      <c r="I13" s="39">
        <v>9</v>
      </c>
      <c r="J13" s="39">
        <v>10</v>
      </c>
      <c r="K13" s="39">
        <v>10</v>
      </c>
      <c r="L13" s="39">
        <v>10</v>
      </c>
      <c r="M13" s="40">
        <v>10</v>
      </c>
      <c r="N13" s="27">
        <v>0</v>
      </c>
      <c r="O13" s="28"/>
      <c r="P13" s="29">
        <v>1</v>
      </c>
      <c r="Q13" s="30"/>
      <c r="R13" s="31"/>
      <c r="S13" s="32">
        <v>1</v>
      </c>
    </row>
    <row r="14" spans="1:19" s="36" customFormat="1" ht="13.5" customHeight="1">
      <c r="B14" s="199">
        <v>13</v>
      </c>
      <c r="C14" s="374"/>
      <c r="D14" s="375"/>
      <c r="E14" s="376"/>
      <c r="F14" s="38">
        <v>10</v>
      </c>
      <c r="G14" s="39">
        <v>10</v>
      </c>
      <c r="H14" s="39">
        <v>10</v>
      </c>
      <c r="I14" s="39">
        <v>10</v>
      </c>
      <c r="J14" s="39">
        <v>10</v>
      </c>
      <c r="K14" s="39">
        <v>8</v>
      </c>
      <c r="L14" s="39">
        <v>10</v>
      </c>
      <c r="M14" s="40">
        <v>10</v>
      </c>
      <c r="N14" s="27">
        <v>0</v>
      </c>
      <c r="O14" s="28"/>
      <c r="P14" s="29"/>
      <c r="Q14" s="30">
        <v>1</v>
      </c>
      <c r="R14" s="31"/>
      <c r="S14" s="32">
        <v>1</v>
      </c>
    </row>
    <row r="15" spans="1:19" s="36" customFormat="1" ht="13.5" customHeight="1" thickBot="1">
      <c r="B15" s="200">
        <v>14</v>
      </c>
      <c r="C15" s="377"/>
      <c r="D15" s="378"/>
      <c r="E15" s="379"/>
      <c r="F15" s="42">
        <v>9</v>
      </c>
      <c r="G15" s="43">
        <v>9</v>
      </c>
      <c r="H15" s="43">
        <v>7</v>
      </c>
      <c r="I15" s="43">
        <v>5</v>
      </c>
      <c r="J15" s="43">
        <v>9</v>
      </c>
      <c r="K15" s="43">
        <v>8</v>
      </c>
      <c r="L15" s="43">
        <v>9</v>
      </c>
      <c r="M15" s="44">
        <v>9</v>
      </c>
      <c r="N15" s="45">
        <v>0</v>
      </c>
      <c r="O15" s="46"/>
      <c r="P15" s="47">
        <v>1</v>
      </c>
      <c r="Q15" s="48"/>
      <c r="R15" s="49"/>
      <c r="S15" s="50">
        <v>1</v>
      </c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0</v>
      </c>
      <c r="O16" s="57">
        <f>SUM(O2:O15)</f>
        <v>1</v>
      </c>
      <c r="P16" s="58">
        <f>SUM(P2:P15)</f>
        <v>6</v>
      </c>
      <c r="Q16" s="59">
        <f>SUM(Q2:Q15)</f>
        <v>7</v>
      </c>
      <c r="R16" s="60">
        <f t="shared" ref="R16:S16" si="0">SUM(R2:R15)</f>
        <v>5</v>
      </c>
      <c r="S16" s="61">
        <f t="shared" si="0"/>
        <v>9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0</v>
      </c>
      <c r="O17" s="64">
        <f>O16/B24</f>
        <v>7.1428571428571425E-2</v>
      </c>
      <c r="P17" s="65">
        <f>P16/B24</f>
        <v>0.42857142857142855</v>
      </c>
      <c r="Q17" s="66">
        <f>Q16/B24</f>
        <v>0.5</v>
      </c>
      <c r="R17" s="67">
        <f>R16/B24</f>
        <v>0.35714285714285715</v>
      </c>
      <c r="S17" s="68">
        <f>S16/B24</f>
        <v>0.6428571428571429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 11 - ALLA CHIESA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14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1</v>
      </c>
      <c r="G24" s="307">
        <f t="shared" si="1"/>
        <v>1</v>
      </c>
      <c r="H24" s="307">
        <f t="shared" si="1"/>
        <v>0.8571428571428571</v>
      </c>
      <c r="I24" s="307">
        <f t="shared" si="1"/>
        <v>0.7857142857142857</v>
      </c>
      <c r="J24" s="307">
        <f t="shared" si="1"/>
        <v>0.8571428571428571</v>
      </c>
      <c r="K24" s="307">
        <f t="shared" si="1"/>
        <v>0.5714285714285714</v>
      </c>
      <c r="L24" s="307">
        <f t="shared" si="1"/>
        <v>0.9285714285714286</v>
      </c>
      <c r="M24" s="308">
        <f t="shared" si="1"/>
        <v>0.9285714285714286</v>
      </c>
      <c r="N24" s="356">
        <f>AVERAGE(F24:M25)+AVERAGE(F26:M28)</f>
        <v>0.9642857142857143</v>
      </c>
      <c r="O24" s="301">
        <f>AVERAGE(F24:M25)</f>
        <v>0.8660714285714286</v>
      </c>
      <c r="P24" s="136">
        <f>COUNTIF($F$2:$M$15,C24)/($B$24*8)</f>
        <v>0.6517857142857143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0.21428571428571427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0</v>
      </c>
      <c r="G26" s="292">
        <f t="shared" si="3"/>
        <v>0</v>
      </c>
      <c r="H26" s="292">
        <f t="shared" si="3"/>
        <v>0.14285714285714285</v>
      </c>
      <c r="I26" s="292">
        <f t="shared" si="3"/>
        <v>0.14285714285714285</v>
      </c>
      <c r="J26" s="292">
        <f t="shared" si="3"/>
        <v>7.1428571428571425E-2</v>
      </c>
      <c r="K26" s="292">
        <f t="shared" si="3"/>
        <v>0.35714285714285715</v>
      </c>
      <c r="L26" s="292">
        <f t="shared" si="3"/>
        <v>0</v>
      </c>
      <c r="M26" s="349">
        <f t="shared" si="3"/>
        <v>7.1428571428571425E-2</v>
      </c>
      <c r="N26" s="357"/>
      <c r="O26" s="303">
        <f>AVERAGE(F26:M28)</f>
        <v>9.8214285714285698E-2</v>
      </c>
      <c r="P26" s="144">
        <f t="shared" si="2"/>
        <v>6.25E-2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3.5714285714285712E-2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0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7.1428571428571425E-2</v>
      </c>
      <c r="J29" s="298">
        <f t="shared" si="4"/>
        <v>7.1428571428571425E-2</v>
      </c>
      <c r="K29" s="298">
        <f t="shared" si="4"/>
        <v>0</v>
      </c>
      <c r="L29" s="298">
        <f t="shared" si="4"/>
        <v>7.1428571428571425E-2</v>
      </c>
      <c r="M29" s="364">
        <f t="shared" si="4"/>
        <v>0</v>
      </c>
      <c r="N29" s="356">
        <f>AVERAGE(F29:M31)+AVERAGE(F32:M33)</f>
        <v>3.5714285714285712E-2</v>
      </c>
      <c r="O29" s="383">
        <f>AVERAGE(F29:M31)</f>
        <v>2.6785714285714284E-2</v>
      </c>
      <c r="P29" s="116">
        <f t="shared" si="2"/>
        <v>1.7857142857142856E-2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84"/>
      <c r="P30" s="116">
        <f t="shared" si="2"/>
        <v>8.9285714285714281E-3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84"/>
      <c r="P31" s="116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7.1428571428571425E-2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8.9285714285714281E-3</v>
      </c>
      <c r="P32" s="117">
        <f t="shared" si="2"/>
        <v>8.9285714285714281E-3</v>
      </c>
    </row>
    <row r="33" spans="1:16" ht="14.45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4.45" customHeight="1" thickBot="1">
      <c r="A34" s="323"/>
      <c r="B34" s="387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9.7857142857142865</v>
      </c>
      <c r="G35" s="132">
        <f t="shared" ref="G35:M35" si="6">AVERAGE(G2:G15)</f>
        <v>9.9285714285714288</v>
      </c>
      <c r="H35" s="132">
        <f t="shared" si="6"/>
        <v>9.2142857142857135</v>
      </c>
      <c r="I35" s="132">
        <f t="shared" si="6"/>
        <v>9</v>
      </c>
      <c r="J35" s="132">
        <f t="shared" si="6"/>
        <v>9.2142857142857135</v>
      </c>
      <c r="K35" s="132">
        <f t="shared" si="6"/>
        <v>8.6428571428571423</v>
      </c>
      <c r="L35" s="132">
        <f t="shared" si="6"/>
        <v>9.3571428571428577</v>
      </c>
      <c r="M35" s="133">
        <f t="shared" si="6"/>
        <v>9.5714285714285712</v>
      </c>
      <c r="N35" s="183">
        <f>AVERAGE(F35:M35)</f>
        <v>9.3392857142857153</v>
      </c>
    </row>
  </sheetData>
  <mergeCells count="51">
    <mergeCell ref="B34:P34"/>
    <mergeCell ref="N24:N28"/>
    <mergeCell ref="C1:E1"/>
    <mergeCell ref="C2:E15"/>
    <mergeCell ref="N29:N33"/>
    <mergeCell ref="F29:F31"/>
    <mergeCell ref="G29:G31"/>
    <mergeCell ref="H29:H31"/>
    <mergeCell ref="I29:I31"/>
    <mergeCell ref="J29:J31"/>
    <mergeCell ref="K29:K31"/>
    <mergeCell ref="L29:L31"/>
    <mergeCell ref="L32:L33"/>
    <mergeCell ref="M32:M33"/>
    <mergeCell ref="D29:D33"/>
    <mergeCell ref="E29:E31"/>
    <mergeCell ref="H32:H33"/>
    <mergeCell ref="I32:I33"/>
    <mergeCell ref="M24:M25"/>
    <mergeCell ref="L24:L25"/>
    <mergeCell ref="O26:O28"/>
    <mergeCell ref="O32:O33"/>
    <mergeCell ref="O29:O31"/>
    <mergeCell ref="O24:O25"/>
    <mergeCell ref="K26:K28"/>
    <mergeCell ref="L26:L28"/>
    <mergeCell ref="M26:M28"/>
    <mergeCell ref="I24:I25"/>
    <mergeCell ref="J24:J25"/>
    <mergeCell ref="K24:K25"/>
    <mergeCell ref="A20:A35"/>
    <mergeCell ref="B20:M22"/>
    <mergeCell ref="B24:B33"/>
    <mergeCell ref="D24:D28"/>
    <mergeCell ref="E24:E25"/>
    <mergeCell ref="F24:F25"/>
    <mergeCell ref="G24:G25"/>
    <mergeCell ref="H24:H25"/>
    <mergeCell ref="B35:E35"/>
    <mergeCell ref="E32:E33"/>
    <mergeCell ref="F32:F33"/>
    <mergeCell ref="G32:G33"/>
    <mergeCell ref="J32:J33"/>
    <mergeCell ref="K32:K33"/>
    <mergeCell ref="M29:M31"/>
    <mergeCell ref="E26:E28"/>
    <mergeCell ref="F26:F28"/>
    <mergeCell ref="G26:G28"/>
    <mergeCell ref="H26:H28"/>
    <mergeCell ref="I26:I28"/>
    <mergeCell ref="J26:J28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opLeftCell="A7" zoomScale="80" zoomScaleNormal="80" workbookViewId="0">
      <selection activeCell="G42" sqref="G42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2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2:19" s="11" customFormat="1" ht="15" customHeight="1">
      <c r="B2" s="12">
        <v>1</v>
      </c>
      <c r="C2" s="371" t="s">
        <v>53</v>
      </c>
      <c r="D2" s="372"/>
      <c r="E2" s="373"/>
      <c r="F2" s="119">
        <v>8</v>
      </c>
      <c r="G2" s="120">
        <v>8</v>
      </c>
      <c r="H2" s="39">
        <v>9</v>
      </c>
      <c r="I2" s="121">
        <v>8</v>
      </c>
      <c r="J2" s="121">
        <v>9</v>
      </c>
      <c r="K2" s="121">
        <v>9</v>
      </c>
      <c r="L2" s="121">
        <v>8</v>
      </c>
      <c r="M2" s="122">
        <v>8</v>
      </c>
      <c r="N2" s="18">
        <v>0</v>
      </c>
      <c r="O2" s="19"/>
      <c r="P2" s="20"/>
      <c r="Q2" s="21">
        <v>1</v>
      </c>
      <c r="R2" s="22">
        <v>1</v>
      </c>
      <c r="S2" s="23"/>
    </row>
    <row r="3" spans="2:19" s="11" customFormat="1" ht="13.5" customHeight="1">
      <c r="B3" s="24">
        <v>2</v>
      </c>
      <c r="C3" s="374"/>
      <c r="D3" s="375"/>
      <c r="E3" s="376"/>
      <c r="F3" s="39">
        <v>6</v>
      </c>
      <c r="G3" s="123">
        <v>6</v>
      </c>
      <c r="H3" s="39">
        <v>7</v>
      </c>
      <c r="I3" s="39">
        <v>7</v>
      </c>
      <c r="J3" s="39">
        <v>7</v>
      </c>
      <c r="K3" s="123">
        <v>7</v>
      </c>
      <c r="L3" s="123">
        <v>7</v>
      </c>
      <c r="M3" s="40">
        <v>7</v>
      </c>
      <c r="N3" s="27">
        <v>0</v>
      </c>
      <c r="O3" s="28"/>
      <c r="P3" s="29">
        <v>1</v>
      </c>
      <c r="Q3" s="30"/>
      <c r="R3" s="31"/>
      <c r="S3" s="32">
        <v>1</v>
      </c>
    </row>
    <row r="4" spans="2:19" s="11" customFormat="1" ht="13.5" customHeight="1">
      <c r="B4" s="24">
        <v>3</v>
      </c>
      <c r="C4" s="374"/>
      <c r="D4" s="375"/>
      <c r="E4" s="376"/>
      <c r="F4" s="38">
        <v>7</v>
      </c>
      <c r="G4" s="123">
        <v>7</v>
      </c>
      <c r="H4" s="39">
        <v>8</v>
      </c>
      <c r="I4" s="39">
        <v>7</v>
      </c>
      <c r="J4" s="39">
        <v>9</v>
      </c>
      <c r="K4" s="123">
        <v>9</v>
      </c>
      <c r="L4" s="123">
        <v>7</v>
      </c>
      <c r="M4" s="40">
        <v>8</v>
      </c>
      <c r="N4" s="27">
        <v>0</v>
      </c>
      <c r="O4" s="28">
        <v>1</v>
      </c>
      <c r="P4" s="29"/>
      <c r="Q4" s="30"/>
      <c r="R4" s="31"/>
      <c r="S4" s="32">
        <v>1</v>
      </c>
    </row>
    <row r="5" spans="2:19" s="11" customFormat="1" ht="13.5" customHeight="1">
      <c r="B5" s="34">
        <v>4</v>
      </c>
      <c r="C5" s="374"/>
      <c r="D5" s="375"/>
      <c r="E5" s="376"/>
      <c r="F5" s="39">
        <v>8</v>
      </c>
      <c r="G5" s="123">
        <v>8</v>
      </c>
      <c r="H5" s="39">
        <v>8</v>
      </c>
      <c r="I5" s="39">
        <v>9</v>
      </c>
      <c r="J5" s="39">
        <v>9</v>
      </c>
      <c r="K5" s="123">
        <v>8</v>
      </c>
      <c r="L5" s="123">
        <v>9</v>
      </c>
      <c r="M5" s="40">
        <v>8</v>
      </c>
      <c r="N5" s="27">
        <v>0</v>
      </c>
      <c r="O5" s="28"/>
      <c r="P5" s="29">
        <v>1</v>
      </c>
      <c r="Q5" s="30"/>
      <c r="R5" s="31"/>
      <c r="S5" s="32">
        <v>1</v>
      </c>
    </row>
    <row r="6" spans="2:19" s="11" customFormat="1" ht="13.5" customHeight="1">
      <c r="B6" s="24">
        <v>5</v>
      </c>
      <c r="C6" s="374"/>
      <c r="D6" s="375"/>
      <c r="E6" s="376"/>
      <c r="F6" s="38">
        <v>6</v>
      </c>
      <c r="G6" s="39">
        <v>6</v>
      </c>
      <c r="H6" s="39">
        <v>7</v>
      </c>
      <c r="I6" s="39">
        <v>7</v>
      </c>
      <c r="J6" s="39">
        <v>7</v>
      </c>
      <c r="K6" s="123">
        <v>7</v>
      </c>
      <c r="L6" s="123">
        <v>6</v>
      </c>
      <c r="M6" s="40">
        <v>7</v>
      </c>
      <c r="N6" s="27">
        <v>0</v>
      </c>
      <c r="O6" s="28"/>
      <c r="P6" s="29">
        <v>1</v>
      </c>
      <c r="Q6" s="30"/>
      <c r="R6" s="31">
        <v>1</v>
      </c>
      <c r="S6" s="32"/>
    </row>
    <row r="7" spans="2:19" s="11" customFormat="1" ht="13.5" customHeight="1">
      <c r="B7" s="24">
        <v>6</v>
      </c>
      <c r="C7" s="374"/>
      <c r="D7" s="375"/>
      <c r="E7" s="376"/>
      <c r="F7" s="38">
        <v>7</v>
      </c>
      <c r="G7" s="39">
        <v>7</v>
      </c>
      <c r="H7" s="39">
        <v>6</v>
      </c>
      <c r="I7" s="39">
        <v>6</v>
      </c>
      <c r="J7" s="39">
        <v>8</v>
      </c>
      <c r="K7" s="123">
        <v>8</v>
      </c>
      <c r="L7" s="123">
        <v>7</v>
      </c>
      <c r="M7" s="40">
        <v>7</v>
      </c>
      <c r="N7" s="27">
        <v>0</v>
      </c>
      <c r="O7" s="28">
        <v>1</v>
      </c>
      <c r="P7" s="29"/>
      <c r="Q7" s="30"/>
      <c r="R7" s="31"/>
      <c r="S7" s="32">
        <v>1</v>
      </c>
    </row>
    <row r="8" spans="2:19" s="11" customFormat="1" ht="13.5" customHeight="1">
      <c r="B8" s="34">
        <v>7</v>
      </c>
      <c r="C8" s="374"/>
      <c r="D8" s="375"/>
      <c r="E8" s="376"/>
      <c r="F8" s="124">
        <v>8</v>
      </c>
      <c r="G8" s="39">
        <v>7</v>
      </c>
      <c r="H8" s="39">
        <v>7</v>
      </c>
      <c r="I8" s="39">
        <v>6</v>
      </c>
      <c r="J8" s="39">
        <v>8</v>
      </c>
      <c r="K8" s="123">
        <v>8</v>
      </c>
      <c r="L8" s="123">
        <v>7</v>
      </c>
      <c r="M8" s="40">
        <v>8</v>
      </c>
      <c r="N8" s="27">
        <v>0</v>
      </c>
      <c r="O8" s="28"/>
      <c r="P8" s="29">
        <v>1</v>
      </c>
      <c r="Q8" s="30"/>
      <c r="R8" s="31"/>
      <c r="S8" s="32">
        <v>1</v>
      </c>
    </row>
    <row r="9" spans="2:19" s="11" customFormat="1" ht="13.5" customHeight="1">
      <c r="B9" s="24">
        <v>8</v>
      </c>
      <c r="C9" s="374"/>
      <c r="D9" s="375"/>
      <c r="E9" s="376"/>
      <c r="F9" s="123">
        <v>9</v>
      </c>
      <c r="G9" s="39">
        <v>7</v>
      </c>
      <c r="H9" s="39">
        <v>8</v>
      </c>
      <c r="I9" s="39">
        <v>6</v>
      </c>
      <c r="J9" s="39">
        <v>7</v>
      </c>
      <c r="K9" s="123">
        <v>6</v>
      </c>
      <c r="L9" s="123">
        <v>7</v>
      </c>
      <c r="M9" s="40">
        <v>7</v>
      </c>
      <c r="N9" s="27">
        <v>0</v>
      </c>
      <c r="O9" s="28">
        <v>1</v>
      </c>
      <c r="P9" s="29"/>
      <c r="Q9" s="30"/>
      <c r="R9" s="31">
        <v>1</v>
      </c>
      <c r="S9" s="32"/>
    </row>
    <row r="10" spans="2:19" s="11" customFormat="1" ht="13.5" customHeight="1">
      <c r="B10" s="24">
        <v>9</v>
      </c>
      <c r="C10" s="374"/>
      <c r="D10" s="375"/>
      <c r="E10" s="376"/>
      <c r="F10" s="123">
        <v>7</v>
      </c>
      <c r="G10" s="39">
        <v>8</v>
      </c>
      <c r="H10" s="39">
        <v>7</v>
      </c>
      <c r="I10" s="39">
        <v>8</v>
      </c>
      <c r="J10" s="39">
        <v>8</v>
      </c>
      <c r="K10" s="123">
        <v>7</v>
      </c>
      <c r="L10" s="123">
        <v>7</v>
      </c>
      <c r="M10" s="40">
        <v>7</v>
      </c>
      <c r="N10" s="27">
        <v>0</v>
      </c>
      <c r="O10" s="28">
        <v>1</v>
      </c>
      <c r="P10" s="29"/>
      <c r="Q10" s="30"/>
      <c r="R10" s="31"/>
      <c r="S10" s="32">
        <v>1</v>
      </c>
    </row>
    <row r="11" spans="2:19" s="11" customFormat="1" ht="13.5" customHeight="1">
      <c r="B11" s="34">
        <v>10</v>
      </c>
      <c r="C11" s="374"/>
      <c r="D11" s="375"/>
      <c r="E11" s="376"/>
      <c r="F11" s="123">
        <v>8</v>
      </c>
      <c r="G11" s="39">
        <v>8</v>
      </c>
      <c r="H11" s="39">
        <v>9</v>
      </c>
      <c r="I11" s="39">
        <v>6</v>
      </c>
      <c r="J11" s="39">
        <v>9</v>
      </c>
      <c r="K11" s="123">
        <v>8</v>
      </c>
      <c r="L11" s="39">
        <v>7</v>
      </c>
      <c r="M11" s="40">
        <v>8</v>
      </c>
      <c r="N11" s="27">
        <v>0</v>
      </c>
      <c r="O11" s="28"/>
      <c r="P11" s="29"/>
      <c r="Q11" s="30">
        <v>1</v>
      </c>
      <c r="R11" s="31">
        <v>1</v>
      </c>
      <c r="S11" s="32"/>
    </row>
    <row r="12" spans="2:19" s="36" customFormat="1" ht="13.5" customHeight="1">
      <c r="B12" s="37">
        <v>11</v>
      </c>
      <c r="C12" s="374"/>
      <c r="D12" s="375"/>
      <c r="E12" s="376"/>
      <c r="F12" s="38">
        <v>8</v>
      </c>
      <c r="G12" s="39">
        <v>7</v>
      </c>
      <c r="H12" s="39">
        <v>7</v>
      </c>
      <c r="I12" s="39">
        <v>6</v>
      </c>
      <c r="J12" s="39">
        <v>8</v>
      </c>
      <c r="K12" s="39">
        <v>7</v>
      </c>
      <c r="L12" s="39">
        <v>6</v>
      </c>
      <c r="M12" s="40">
        <v>7</v>
      </c>
      <c r="N12" s="27">
        <v>0</v>
      </c>
      <c r="O12" s="28"/>
      <c r="P12" s="29">
        <v>1</v>
      </c>
      <c r="Q12" s="30"/>
      <c r="R12" s="31">
        <v>1</v>
      </c>
      <c r="S12" s="32"/>
    </row>
    <row r="13" spans="2:19" s="36" customFormat="1" ht="13.5" customHeight="1">
      <c r="B13" s="37">
        <v>12</v>
      </c>
      <c r="C13" s="374"/>
      <c r="D13" s="375"/>
      <c r="E13" s="376"/>
      <c r="F13" s="38">
        <v>9</v>
      </c>
      <c r="G13" s="39">
        <v>9</v>
      </c>
      <c r="H13" s="39">
        <v>9</v>
      </c>
      <c r="I13" s="39">
        <v>9</v>
      </c>
      <c r="J13" s="39">
        <v>9</v>
      </c>
      <c r="K13" s="39">
        <v>9</v>
      </c>
      <c r="L13" s="39">
        <v>9</v>
      </c>
      <c r="M13" s="40">
        <v>9</v>
      </c>
      <c r="N13" s="27">
        <v>0</v>
      </c>
      <c r="O13" s="28"/>
      <c r="P13" s="29">
        <v>1</v>
      </c>
      <c r="Q13" s="30"/>
      <c r="R13" s="31">
        <v>1</v>
      </c>
      <c r="S13" s="32"/>
    </row>
    <row r="14" spans="2:19" s="36" customFormat="1" ht="13.5" customHeight="1">
      <c r="B14" s="37">
        <v>13</v>
      </c>
      <c r="C14" s="374"/>
      <c r="D14" s="375"/>
      <c r="E14" s="376"/>
      <c r="F14" s="38">
        <v>9</v>
      </c>
      <c r="G14" s="39">
        <v>9</v>
      </c>
      <c r="H14" s="39">
        <v>10</v>
      </c>
      <c r="I14" s="39">
        <v>10</v>
      </c>
      <c r="J14" s="39">
        <v>10</v>
      </c>
      <c r="K14" s="39">
        <v>10</v>
      </c>
      <c r="L14" s="39">
        <v>10</v>
      </c>
      <c r="M14" s="40">
        <v>10</v>
      </c>
      <c r="N14" s="27">
        <v>0</v>
      </c>
      <c r="O14" s="28">
        <v>1</v>
      </c>
      <c r="P14" s="29"/>
      <c r="Q14" s="30"/>
      <c r="R14" s="31">
        <v>1</v>
      </c>
      <c r="S14" s="32"/>
    </row>
    <row r="15" spans="2:19" s="36" customFormat="1" ht="13.5" customHeight="1">
      <c r="B15" s="234">
        <v>14</v>
      </c>
      <c r="C15" s="374"/>
      <c r="D15" s="375"/>
      <c r="E15" s="376"/>
      <c r="F15" s="212">
        <v>10</v>
      </c>
      <c r="G15" s="213">
        <v>10</v>
      </c>
      <c r="H15" s="213">
        <v>10</v>
      </c>
      <c r="I15" s="213">
        <v>10</v>
      </c>
      <c r="J15" s="213">
        <v>10</v>
      </c>
      <c r="K15" s="213">
        <v>9</v>
      </c>
      <c r="L15" s="213">
        <v>10</v>
      </c>
      <c r="M15" s="214">
        <v>10</v>
      </c>
      <c r="N15" s="215">
        <v>0</v>
      </c>
      <c r="O15" s="216"/>
      <c r="P15" s="217">
        <v>1</v>
      </c>
      <c r="Q15" s="218"/>
      <c r="R15" s="219">
        <v>1</v>
      </c>
      <c r="S15" s="220"/>
    </row>
    <row r="16" spans="2:19" s="36" customFormat="1" ht="13.5" customHeight="1">
      <c r="B16" s="234">
        <v>15</v>
      </c>
      <c r="C16" s="374"/>
      <c r="D16" s="375"/>
      <c r="E16" s="376"/>
      <c r="F16" s="212">
        <v>10</v>
      </c>
      <c r="G16" s="213">
        <v>10</v>
      </c>
      <c r="H16" s="213">
        <v>9</v>
      </c>
      <c r="I16" s="213">
        <v>10</v>
      </c>
      <c r="J16" s="213">
        <v>10</v>
      </c>
      <c r="K16" s="213">
        <v>10</v>
      </c>
      <c r="L16" s="213">
        <v>10</v>
      </c>
      <c r="M16" s="214">
        <v>10</v>
      </c>
      <c r="N16" s="215">
        <v>0</v>
      </c>
      <c r="O16" s="216"/>
      <c r="P16" s="217"/>
      <c r="Q16" s="218">
        <v>1</v>
      </c>
      <c r="R16" s="219">
        <v>1</v>
      </c>
      <c r="S16" s="220"/>
    </row>
    <row r="17" spans="1:19" s="36" customFormat="1" ht="13.5" customHeight="1" thickBot="1">
      <c r="B17" s="41">
        <v>16</v>
      </c>
      <c r="C17" s="377"/>
      <c r="D17" s="378"/>
      <c r="E17" s="379"/>
      <c r="F17" s="42">
        <v>10</v>
      </c>
      <c r="G17" s="43">
        <v>9</v>
      </c>
      <c r="H17" s="43">
        <v>9</v>
      </c>
      <c r="I17" s="43">
        <v>9</v>
      </c>
      <c r="J17" s="43">
        <v>10</v>
      </c>
      <c r="K17" s="43">
        <v>9</v>
      </c>
      <c r="L17" s="43">
        <v>10</v>
      </c>
      <c r="M17" s="44">
        <v>10</v>
      </c>
      <c r="N17" s="45">
        <v>0</v>
      </c>
      <c r="O17" s="46"/>
      <c r="P17" s="47">
        <v>1</v>
      </c>
      <c r="Q17" s="48"/>
      <c r="R17" s="49"/>
      <c r="S17" s="50">
        <v>1</v>
      </c>
    </row>
    <row r="18" spans="1:19" s="62" customFormat="1" ht="16.899999999999999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56">
        <f>SUM(N2:N17)</f>
        <v>0</v>
      </c>
      <c r="O18" s="57">
        <f>SUM(O2:O17)</f>
        <v>5</v>
      </c>
      <c r="P18" s="58">
        <f>SUM(P2:P17)</f>
        <v>8</v>
      </c>
      <c r="Q18" s="59">
        <f>SUM(Q2:Q17)</f>
        <v>3</v>
      </c>
      <c r="R18" s="60">
        <f t="shared" ref="R18:S18" si="0">SUM(R2:R17)</f>
        <v>9</v>
      </c>
      <c r="S18" s="61">
        <f t="shared" si="0"/>
        <v>7</v>
      </c>
    </row>
    <row r="19" spans="1:19" s="62" customFormat="1" ht="17.4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3">
        <f>N18/B26</f>
        <v>0</v>
      </c>
      <c r="O19" s="64">
        <f>O18/B26</f>
        <v>0.3125</v>
      </c>
      <c r="P19" s="65">
        <f>P18/B26</f>
        <v>0.5</v>
      </c>
      <c r="Q19" s="66">
        <f>Q18/B26</f>
        <v>0.1875</v>
      </c>
      <c r="R19" s="67">
        <f>R18/B26</f>
        <v>0.5625</v>
      </c>
      <c r="S19" s="68">
        <f>S18/B26</f>
        <v>0.4375</v>
      </c>
    </row>
    <row r="20" spans="1:19" s="62" customFormat="1" ht="17.45" customHeight="1">
      <c r="A20" s="51"/>
      <c r="B20" s="52"/>
      <c r="C20" s="53"/>
      <c r="D20" s="53"/>
      <c r="E20" s="54"/>
      <c r="F20" s="52"/>
      <c r="G20" s="52"/>
      <c r="H20" s="55"/>
      <c r="I20" s="52"/>
      <c r="J20" s="52"/>
      <c r="K20" s="52"/>
      <c r="L20" s="52"/>
      <c r="M20" s="52"/>
      <c r="N20" s="69"/>
      <c r="O20" s="69"/>
      <c r="P20" s="69"/>
      <c r="Q20" s="69"/>
      <c r="R20" s="69"/>
      <c r="S20" s="69"/>
    </row>
    <row r="21" spans="1:19" s="62" customFormat="1" ht="13.5" customHeight="1" thickBot="1">
      <c r="A21" s="51"/>
      <c r="B21" s="52"/>
      <c r="C21" s="53"/>
      <c r="D21" s="53"/>
      <c r="E21" s="54"/>
      <c r="F21" s="52"/>
      <c r="G21" s="52"/>
      <c r="H21" s="55"/>
      <c r="I21" s="52"/>
      <c r="J21" s="52"/>
      <c r="K21" s="52"/>
      <c r="L21" s="52"/>
      <c r="M21" s="52"/>
      <c r="N21" s="69"/>
      <c r="O21" s="52"/>
      <c r="P21" s="52"/>
      <c r="Q21" s="52"/>
      <c r="R21" s="52"/>
      <c r="S21" s="52"/>
    </row>
    <row r="22" spans="1:19" ht="13.9" customHeight="1">
      <c r="A22" s="322" t="str">
        <f>C2</f>
        <v>FARMACIA N°12 - AL BRENTA</v>
      </c>
      <c r="B22" s="312">
        <f>'F 1'!B20:M22</f>
        <v>0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4"/>
      <c r="N22" s="1"/>
    </row>
    <row r="23" spans="1:19" ht="4.1500000000000004" customHeight="1">
      <c r="A23" s="323"/>
      <c r="B23" s="315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7"/>
      <c r="N23" s="1"/>
    </row>
    <row r="24" spans="1:19" ht="5.45" customHeight="1" thickBot="1">
      <c r="A24" s="323"/>
      <c r="B24" s="318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20"/>
      <c r="N24" s="1"/>
    </row>
    <row r="25" spans="1:19" ht="77.25" thickBot="1">
      <c r="A25" s="323"/>
      <c r="B25" s="70" t="s">
        <v>42</v>
      </c>
      <c r="C25" s="70" t="s">
        <v>43</v>
      </c>
      <c r="D25" s="71"/>
      <c r="E25" s="72"/>
      <c r="F25" s="111" t="str">
        <f>F1</f>
        <v>professionalità del personale</v>
      </c>
      <c r="G25" s="112" t="s">
        <v>3</v>
      </c>
      <c r="H25" s="112" t="s">
        <v>4</v>
      </c>
      <c r="I25" s="112" t="s">
        <v>5</v>
      </c>
      <c r="J25" s="112" t="s">
        <v>6</v>
      </c>
      <c r="K25" s="112" t="s">
        <v>40</v>
      </c>
      <c r="L25" s="112" t="s">
        <v>41</v>
      </c>
      <c r="M25" s="113" t="s">
        <v>7</v>
      </c>
      <c r="N25" s="1"/>
    </row>
    <row r="26" spans="1:19" ht="12.6" customHeight="1">
      <c r="A26" s="323"/>
      <c r="B26" s="328">
        <f>COUNTA(B2:B17)</f>
        <v>16</v>
      </c>
      <c r="C26" s="138">
        <v>10</v>
      </c>
      <c r="D26" s="344" t="str">
        <f>RIASSUNTIVO!E4</f>
        <v>SODDISFATTI</v>
      </c>
      <c r="E26" s="340" t="s">
        <v>24</v>
      </c>
      <c r="F26" s="342">
        <f t="shared" ref="F26:M26" si="1">(COUNTIF(F2:F17,10)+COUNTIF(F2:F17,9))/$B$26</f>
        <v>0.375</v>
      </c>
      <c r="G26" s="307">
        <f t="shared" si="1"/>
        <v>0.3125</v>
      </c>
      <c r="H26" s="307">
        <f t="shared" si="1"/>
        <v>0.4375</v>
      </c>
      <c r="I26" s="307">
        <f t="shared" si="1"/>
        <v>0.375</v>
      </c>
      <c r="J26" s="307">
        <f t="shared" si="1"/>
        <v>0.5625</v>
      </c>
      <c r="K26" s="307">
        <f t="shared" si="1"/>
        <v>0.4375</v>
      </c>
      <c r="L26" s="307">
        <f t="shared" si="1"/>
        <v>0.375</v>
      </c>
      <c r="M26" s="308">
        <f t="shared" si="1"/>
        <v>0.3125</v>
      </c>
      <c r="N26" s="356">
        <f>AVERAGE(F26:M27)+AVERAGE(F28:M30)</f>
        <v>1</v>
      </c>
      <c r="O26" s="301">
        <f>AVERAGE(F26:M27)</f>
        <v>0.3984375</v>
      </c>
      <c r="P26" s="136">
        <f>COUNTIF($F$2:$M$17,C26)/($B$26*8)</f>
        <v>0.1875</v>
      </c>
    </row>
    <row r="27" spans="1:19" ht="12.6" customHeight="1">
      <c r="A27" s="323"/>
      <c r="B27" s="329"/>
      <c r="C27" s="139">
        <v>9</v>
      </c>
      <c r="D27" s="345"/>
      <c r="E27" s="341"/>
      <c r="F27" s="343"/>
      <c r="G27" s="249"/>
      <c r="H27" s="249"/>
      <c r="I27" s="249"/>
      <c r="J27" s="249"/>
      <c r="K27" s="249"/>
      <c r="L27" s="249"/>
      <c r="M27" s="309"/>
      <c r="N27" s="357"/>
      <c r="O27" s="302"/>
      <c r="P27" s="137">
        <f t="shared" ref="P27:P35" si="2">COUNTIF($F$2:$M$17,C27)/($B$26*8)</f>
        <v>0.2109375</v>
      </c>
    </row>
    <row r="28" spans="1:19" ht="12.6" customHeight="1">
      <c r="A28" s="323"/>
      <c r="B28" s="329"/>
      <c r="C28" s="143">
        <v>8</v>
      </c>
      <c r="D28" s="345"/>
      <c r="E28" s="363" t="s">
        <v>23</v>
      </c>
      <c r="F28" s="346">
        <f t="shared" ref="F28:M28" si="3">(COUNTIF(F2:F17,8) + COUNTIF(F2:F17,7) + COUNTIF(F2:F17,6))/$B$26</f>
        <v>0.625</v>
      </c>
      <c r="G28" s="292">
        <f t="shared" si="3"/>
        <v>0.6875</v>
      </c>
      <c r="H28" s="292">
        <f t="shared" si="3"/>
        <v>0.5625</v>
      </c>
      <c r="I28" s="292">
        <f t="shared" si="3"/>
        <v>0.625</v>
      </c>
      <c r="J28" s="292">
        <f t="shared" si="3"/>
        <v>0.4375</v>
      </c>
      <c r="K28" s="292">
        <f t="shared" si="3"/>
        <v>0.5625</v>
      </c>
      <c r="L28" s="292">
        <f t="shared" si="3"/>
        <v>0.625</v>
      </c>
      <c r="M28" s="349">
        <f t="shared" si="3"/>
        <v>0.6875</v>
      </c>
      <c r="N28" s="357"/>
      <c r="O28" s="303">
        <f>AVERAGE(F28:M30)</f>
        <v>0.6015625</v>
      </c>
      <c r="P28" s="144">
        <f t="shared" si="2"/>
        <v>0.21875</v>
      </c>
    </row>
    <row r="29" spans="1:19" ht="12.6" customHeight="1">
      <c r="A29" s="323"/>
      <c r="B29" s="329"/>
      <c r="C29" s="143">
        <v>7</v>
      </c>
      <c r="D29" s="345"/>
      <c r="E29" s="363"/>
      <c r="F29" s="347"/>
      <c r="G29" s="293"/>
      <c r="H29" s="293"/>
      <c r="I29" s="293"/>
      <c r="J29" s="293"/>
      <c r="K29" s="293"/>
      <c r="L29" s="293"/>
      <c r="M29" s="350"/>
      <c r="N29" s="357"/>
      <c r="O29" s="304"/>
      <c r="P29" s="144">
        <f t="shared" si="2"/>
        <v>0.28125</v>
      </c>
    </row>
    <row r="30" spans="1:19" ht="12.6" customHeight="1" thickBot="1">
      <c r="A30" s="323"/>
      <c r="B30" s="329"/>
      <c r="C30" s="143">
        <v>6</v>
      </c>
      <c r="D30" s="345"/>
      <c r="E30" s="363"/>
      <c r="F30" s="348"/>
      <c r="G30" s="294"/>
      <c r="H30" s="294"/>
      <c r="I30" s="294"/>
      <c r="J30" s="294"/>
      <c r="K30" s="294"/>
      <c r="L30" s="294"/>
      <c r="M30" s="351"/>
      <c r="N30" s="358"/>
      <c r="O30" s="304"/>
      <c r="P30" s="144">
        <f t="shared" si="2"/>
        <v>0.1015625</v>
      </c>
    </row>
    <row r="31" spans="1:19" ht="12.6" customHeight="1">
      <c r="A31" s="323"/>
      <c r="B31" s="329"/>
      <c r="C31" s="73">
        <v>5</v>
      </c>
      <c r="D31" s="361" t="str">
        <f>RIASSUNTIVO!E9</f>
        <v>INSODDISFATTI</v>
      </c>
      <c r="E31" s="382" t="s">
        <v>22</v>
      </c>
      <c r="F31" s="295">
        <f t="shared" ref="F31:M31" si="4">(COUNTIF(F2:F17,5) + COUNTIF(F2:F17,4) + COUNTIF(F2:F17,3))/$B$26</f>
        <v>0</v>
      </c>
      <c r="G31" s="298">
        <f t="shared" si="4"/>
        <v>0</v>
      </c>
      <c r="H31" s="298">
        <f t="shared" si="4"/>
        <v>0</v>
      </c>
      <c r="I31" s="298">
        <f t="shared" si="4"/>
        <v>0</v>
      </c>
      <c r="J31" s="298">
        <f t="shared" si="4"/>
        <v>0</v>
      </c>
      <c r="K31" s="298">
        <f t="shared" si="4"/>
        <v>0</v>
      </c>
      <c r="L31" s="298">
        <f t="shared" si="4"/>
        <v>0</v>
      </c>
      <c r="M31" s="364">
        <f t="shared" si="4"/>
        <v>0</v>
      </c>
      <c r="N31" s="356">
        <f>AVERAGE(F31:M33)+AVERAGE(F34:M35)</f>
        <v>0</v>
      </c>
      <c r="O31" s="383">
        <f>AVERAGE(F31:M33)</f>
        <v>0</v>
      </c>
      <c r="P31" s="116">
        <f t="shared" si="2"/>
        <v>0</v>
      </c>
    </row>
    <row r="32" spans="1:19" ht="12.6" customHeight="1">
      <c r="A32" s="323"/>
      <c r="B32" s="329"/>
      <c r="C32" s="73">
        <v>4</v>
      </c>
      <c r="D32" s="361"/>
      <c r="E32" s="382"/>
      <c r="F32" s="296"/>
      <c r="G32" s="299"/>
      <c r="H32" s="299"/>
      <c r="I32" s="299"/>
      <c r="J32" s="299"/>
      <c r="K32" s="299"/>
      <c r="L32" s="299"/>
      <c r="M32" s="365"/>
      <c r="N32" s="357"/>
      <c r="O32" s="384"/>
      <c r="P32" s="116">
        <f t="shared" si="2"/>
        <v>0</v>
      </c>
    </row>
    <row r="33" spans="1:16" ht="12.6" customHeight="1">
      <c r="A33" s="323"/>
      <c r="B33" s="329"/>
      <c r="C33" s="73">
        <v>3</v>
      </c>
      <c r="D33" s="361"/>
      <c r="E33" s="382"/>
      <c r="F33" s="297"/>
      <c r="G33" s="300"/>
      <c r="H33" s="300"/>
      <c r="I33" s="300"/>
      <c r="J33" s="300"/>
      <c r="K33" s="300"/>
      <c r="L33" s="300"/>
      <c r="M33" s="366"/>
      <c r="N33" s="357"/>
      <c r="O33" s="384"/>
      <c r="P33" s="116">
        <f t="shared" si="2"/>
        <v>0</v>
      </c>
    </row>
    <row r="34" spans="1:16" ht="12.6" customHeight="1">
      <c r="A34" s="323"/>
      <c r="B34" s="329"/>
      <c r="C34" s="74">
        <v>2</v>
      </c>
      <c r="D34" s="361"/>
      <c r="E34" s="367" t="s">
        <v>25</v>
      </c>
      <c r="F34" s="369">
        <f t="shared" ref="F34:M34" si="5">(COUNTIF(F2:F17,2)+COUNTIF(F2:F17,1))/$B$26</f>
        <v>0</v>
      </c>
      <c r="G34" s="250">
        <f t="shared" si="5"/>
        <v>0</v>
      </c>
      <c r="H34" s="250">
        <f t="shared" si="5"/>
        <v>0</v>
      </c>
      <c r="I34" s="250">
        <f t="shared" si="5"/>
        <v>0</v>
      </c>
      <c r="J34" s="250">
        <f t="shared" si="5"/>
        <v>0</v>
      </c>
      <c r="K34" s="250">
        <f t="shared" si="5"/>
        <v>0</v>
      </c>
      <c r="L34" s="250">
        <f t="shared" si="5"/>
        <v>0</v>
      </c>
      <c r="M34" s="359">
        <f t="shared" si="5"/>
        <v>0</v>
      </c>
      <c r="N34" s="357"/>
      <c r="O34" s="310">
        <f>AVERAGE(F34:M35)</f>
        <v>0</v>
      </c>
      <c r="P34" s="117">
        <f t="shared" si="2"/>
        <v>0</v>
      </c>
    </row>
    <row r="35" spans="1:16" ht="14.45" customHeight="1" thickBot="1">
      <c r="A35" s="323"/>
      <c r="B35" s="330"/>
      <c r="C35" s="75">
        <v>1</v>
      </c>
      <c r="D35" s="362"/>
      <c r="E35" s="368"/>
      <c r="F35" s="370"/>
      <c r="G35" s="321"/>
      <c r="H35" s="321"/>
      <c r="I35" s="321"/>
      <c r="J35" s="321"/>
      <c r="K35" s="321"/>
      <c r="L35" s="321"/>
      <c r="M35" s="360"/>
      <c r="N35" s="358"/>
      <c r="O35" s="311"/>
      <c r="P35" s="118">
        <f t="shared" si="2"/>
        <v>0</v>
      </c>
    </row>
    <row r="36" spans="1:16" ht="14.45" customHeight="1" thickBot="1">
      <c r="A36" s="323"/>
      <c r="B36" s="387"/>
      <c r="C36" s="388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</row>
    <row r="37" spans="1:16" s="76" customFormat="1" ht="26.25" thickBot="1">
      <c r="A37" s="324"/>
      <c r="B37" s="325" t="s">
        <v>44</v>
      </c>
      <c r="C37" s="326"/>
      <c r="D37" s="326"/>
      <c r="E37" s="327"/>
      <c r="F37" s="131">
        <f>AVERAGE(F2:F17)</f>
        <v>8.125</v>
      </c>
      <c r="G37" s="132">
        <f t="shared" ref="G37:M37" si="6">AVERAGE(G2:G17)</f>
        <v>7.875</v>
      </c>
      <c r="H37" s="132">
        <f t="shared" si="6"/>
        <v>8.125</v>
      </c>
      <c r="I37" s="132">
        <f t="shared" si="6"/>
        <v>7.75</v>
      </c>
      <c r="J37" s="132">
        <f t="shared" si="6"/>
        <v>8.625</v>
      </c>
      <c r="K37" s="132">
        <f t="shared" si="6"/>
        <v>8.1875</v>
      </c>
      <c r="L37" s="132">
        <f t="shared" si="6"/>
        <v>7.9375</v>
      </c>
      <c r="M37" s="133">
        <f t="shared" si="6"/>
        <v>8.1875</v>
      </c>
      <c r="N37" s="183">
        <f>AVERAGE(F37:M37)</f>
        <v>8.1015625</v>
      </c>
    </row>
  </sheetData>
  <mergeCells count="51">
    <mergeCell ref="B36:P36"/>
    <mergeCell ref="N26:N30"/>
    <mergeCell ref="C1:E1"/>
    <mergeCell ref="C2:E17"/>
    <mergeCell ref="N31:N35"/>
    <mergeCell ref="F31:F33"/>
    <mergeCell ref="G31:G33"/>
    <mergeCell ref="H31:H33"/>
    <mergeCell ref="I31:I33"/>
    <mergeCell ref="J31:J33"/>
    <mergeCell ref="K31:K33"/>
    <mergeCell ref="L31:L33"/>
    <mergeCell ref="L34:L35"/>
    <mergeCell ref="M34:M35"/>
    <mergeCell ref="D31:D35"/>
    <mergeCell ref="E31:E33"/>
    <mergeCell ref="H34:H35"/>
    <mergeCell ref="I34:I35"/>
    <mergeCell ref="M26:M27"/>
    <mergeCell ref="L26:L27"/>
    <mergeCell ref="O28:O30"/>
    <mergeCell ref="O34:O35"/>
    <mergeCell ref="O31:O33"/>
    <mergeCell ref="O26:O27"/>
    <mergeCell ref="K28:K30"/>
    <mergeCell ref="L28:L30"/>
    <mergeCell ref="M28:M30"/>
    <mergeCell ref="I26:I27"/>
    <mergeCell ref="J26:J27"/>
    <mergeCell ref="K26:K27"/>
    <mergeCell ref="A22:A37"/>
    <mergeCell ref="B22:M24"/>
    <mergeCell ref="B26:B35"/>
    <mergeCell ref="D26:D30"/>
    <mergeCell ref="E26:E27"/>
    <mergeCell ref="F26:F27"/>
    <mergeCell ref="G26:G27"/>
    <mergeCell ref="H26:H27"/>
    <mergeCell ref="B37:E37"/>
    <mergeCell ref="E34:E35"/>
    <mergeCell ref="F34:F35"/>
    <mergeCell ref="G34:G35"/>
    <mergeCell ref="J34:J35"/>
    <mergeCell ref="K34:K35"/>
    <mergeCell ref="M31:M33"/>
    <mergeCell ref="E28:E30"/>
    <mergeCell ref="F28:F30"/>
    <mergeCell ref="G28:G30"/>
    <mergeCell ref="H28:H30"/>
    <mergeCell ref="I28:I30"/>
    <mergeCell ref="J28:J30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topLeftCell="A7" zoomScale="80" zoomScaleNormal="80" workbookViewId="0">
      <selection activeCell="J43" sqref="J43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 t="s">
        <v>54</v>
      </c>
      <c r="D2" s="372"/>
      <c r="E2" s="373"/>
      <c r="F2" s="13">
        <v>10</v>
      </c>
      <c r="G2" s="14">
        <v>10</v>
      </c>
      <c r="H2" s="15">
        <v>9</v>
      </c>
      <c r="I2" s="16">
        <v>7</v>
      </c>
      <c r="J2" s="16">
        <v>10</v>
      </c>
      <c r="K2" s="16">
        <v>10</v>
      </c>
      <c r="L2" s="16">
        <v>10</v>
      </c>
      <c r="M2" s="17">
        <v>10</v>
      </c>
      <c r="N2" s="18">
        <v>0</v>
      </c>
      <c r="O2" s="19"/>
      <c r="P2" s="20"/>
      <c r="Q2" s="21">
        <v>1</v>
      </c>
      <c r="R2" s="22">
        <v>1</v>
      </c>
      <c r="S2" s="23"/>
    </row>
    <row r="3" spans="1:19" s="11" customFormat="1" ht="13.5" customHeight="1">
      <c r="B3" s="24">
        <v>2</v>
      </c>
      <c r="C3" s="374"/>
      <c r="D3" s="375"/>
      <c r="E3" s="376"/>
      <c r="F3" s="15">
        <v>8</v>
      </c>
      <c r="G3" s="25">
        <v>8</v>
      </c>
      <c r="H3" s="15">
        <v>5</v>
      </c>
      <c r="I3" s="15">
        <v>5</v>
      </c>
      <c r="J3" s="15">
        <v>8</v>
      </c>
      <c r="K3" s="25">
        <v>8</v>
      </c>
      <c r="L3" s="25">
        <v>6</v>
      </c>
      <c r="M3" s="26">
        <v>6</v>
      </c>
      <c r="N3" s="27">
        <v>0</v>
      </c>
      <c r="O3" s="28"/>
      <c r="P3" s="29"/>
      <c r="Q3" s="30">
        <v>1</v>
      </c>
      <c r="R3" s="31">
        <v>1</v>
      </c>
      <c r="S3" s="32"/>
    </row>
    <row r="4" spans="1:19" s="11" customFormat="1" ht="13.5" customHeight="1">
      <c r="B4" s="24">
        <v>3</v>
      </c>
      <c r="C4" s="374"/>
      <c r="D4" s="375"/>
      <c r="E4" s="376"/>
      <c r="F4" s="33">
        <v>10</v>
      </c>
      <c r="G4" s="25">
        <v>10</v>
      </c>
      <c r="H4" s="15">
        <v>10</v>
      </c>
      <c r="I4" s="15">
        <v>10</v>
      </c>
      <c r="J4" s="15">
        <v>10</v>
      </c>
      <c r="K4" s="25">
        <v>10</v>
      </c>
      <c r="L4" s="25">
        <v>10</v>
      </c>
      <c r="M4" s="26">
        <v>10</v>
      </c>
      <c r="N4" s="27">
        <v>0</v>
      </c>
      <c r="O4" s="28"/>
      <c r="P4" s="29">
        <v>1</v>
      </c>
      <c r="Q4" s="30"/>
      <c r="R4" s="31"/>
      <c r="S4" s="32">
        <v>1</v>
      </c>
    </row>
    <row r="5" spans="1:19" s="11" customFormat="1" ht="13.5" customHeight="1">
      <c r="B5" s="34">
        <v>4</v>
      </c>
      <c r="C5" s="374"/>
      <c r="D5" s="375"/>
      <c r="E5" s="376"/>
      <c r="F5" s="15">
        <v>10</v>
      </c>
      <c r="G5" s="25">
        <v>10</v>
      </c>
      <c r="H5" s="15">
        <v>8</v>
      </c>
      <c r="I5" s="15">
        <v>7</v>
      </c>
      <c r="J5" s="15">
        <v>10</v>
      </c>
      <c r="K5" s="25">
        <v>10</v>
      </c>
      <c r="L5" s="25">
        <v>10</v>
      </c>
      <c r="M5" s="26">
        <v>10</v>
      </c>
      <c r="N5" s="27">
        <v>0</v>
      </c>
      <c r="O5" s="28"/>
      <c r="P5" s="29">
        <v>1</v>
      </c>
      <c r="Q5" s="30"/>
      <c r="R5" s="31">
        <v>1</v>
      </c>
      <c r="S5" s="32"/>
    </row>
    <row r="6" spans="1:19" s="11" customFormat="1" ht="13.5" customHeight="1">
      <c r="B6" s="24">
        <v>5</v>
      </c>
      <c r="C6" s="374"/>
      <c r="D6" s="375"/>
      <c r="E6" s="376"/>
      <c r="F6" s="33">
        <v>10</v>
      </c>
      <c r="G6" s="15">
        <v>10</v>
      </c>
      <c r="H6" s="15">
        <v>9</v>
      </c>
      <c r="I6" s="15">
        <v>8</v>
      </c>
      <c r="J6" s="15">
        <v>10</v>
      </c>
      <c r="K6" s="25">
        <v>10</v>
      </c>
      <c r="L6" s="25">
        <v>10</v>
      </c>
      <c r="M6" s="26">
        <v>10</v>
      </c>
      <c r="N6" s="27">
        <v>0</v>
      </c>
      <c r="O6" s="28"/>
      <c r="P6" s="29"/>
      <c r="Q6" s="30">
        <v>1</v>
      </c>
      <c r="R6" s="31">
        <v>1</v>
      </c>
      <c r="S6" s="32"/>
    </row>
    <row r="7" spans="1:19" s="11" customFormat="1" ht="13.5" customHeight="1">
      <c r="B7" s="24">
        <v>6</v>
      </c>
      <c r="C7" s="374"/>
      <c r="D7" s="375"/>
      <c r="E7" s="376"/>
      <c r="F7" s="33">
        <v>10</v>
      </c>
      <c r="G7" s="15">
        <v>10</v>
      </c>
      <c r="H7" s="15">
        <v>7</v>
      </c>
      <c r="I7" s="15">
        <v>7</v>
      </c>
      <c r="J7" s="15">
        <v>10</v>
      </c>
      <c r="K7" s="25">
        <v>9</v>
      </c>
      <c r="L7" s="25">
        <v>10</v>
      </c>
      <c r="M7" s="26">
        <v>10</v>
      </c>
      <c r="N7" s="27">
        <v>0</v>
      </c>
      <c r="O7" s="28"/>
      <c r="P7" s="29"/>
      <c r="Q7" s="30">
        <v>1</v>
      </c>
      <c r="R7" s="31"/>
      <c r="S7" s="32">
        <v>1</v>
      </c>
    </row>
    <row r="8" spans="1:19" s="11" customFormat="1" ht="13.5" customHeight="1">
      <c r="B8" s="34">
        <v>7</v>
      </c>
      <c r="C8" s="374"/>
      <c r="D8" s="375"/>
      <c r="E8" s="376"/>
      <c r="F8" s="35">
        <v>10</v>
      </c>
      <c r="G8" s="15">
        <v>10</v>
      </c>
      <c r="H8" s="15">
        <v>6</v>
      </c>
      <c r="I8" s="15">
        <v>8</v>
      </c>
      <c r="J8" s="15">
        <v>7</v>
      </c>
      <c r="K8" s="25">
        <v>9</v>
      </c>
      <c r="L8" s="25">
        <v>9</v>
      </c>
      <c r="M8" s="26">
        <v>9</v>
      </c>
      <c r="N8" s="27">
        <v>0</v>
      </c>
      <c r="O8" s="28"/>
      <c r="P8" s="29"/>
      <c r="Q8" s="30">
        <v>1</v>
      </c>
      <c r="R8" s="31"/>
      <c r="S8" s="32">
        <v>1</v>
      </c>
    </row>
    <row r="9" spans="1:19" s="11" customFormat="1" ht="13.5" customHeight="1">
      <c r="B9" s="24">
        <v>8</v>
      </c>
      <c r="C9" s="374"/>
      <c r="D9" s="375"/>
      <c r="E9" s="376"/>
      <c r="F9" s="25">
        <v>10</v>
      </c>
      <c r="G9" s="15">
        <v>10</v>
      </c>
      <c r="H9" s="15">
        <v>10</v>
      </c>
      <c r="I9" s="15">
        <v>9</v>
      </c>
      <c r="J9" s="15">
        <v>10</v>
      </c>
      <c r="K9" s="25">
        <v>10</v>
      </c>
      <c r="L9" s="25">
        <v>10</v>
      </c>
      <c r="M9" s="26">
        <v>10</v>
      </c>
      <c r="N9" s="27">
        <v>0</v>
      </c>
      <c r="O9" s="28"/>
      <c r="P9" s="29"/>
      <c r="Q9" s="30">
        <v>1</v>
      </c>
      <c r="R9" s="31">
        <v>1</v>
      </c>
      <c r="S9" s="32"/>
    </row>
    <row r="10" spans="1:19" s="11" customFormat="1" ht="13.5" customHeight="1">
      <c r="B10" s="24">
        <v>9</v>
      </c>
      <c r="C10" s="374"/>
      <c r="D10" s="375"/>
      <c r="E10" s="376"/>
      <c r="F10" s="25">
        <v>10</v>
      </c>
      <c r="G10" s="15">
        <v>10</v>
      </c>
      <c r="H10" s="15">
        <v>9</v>
      </c>
      <c r="I10" s="15">
        <v>8</v>
      </c>
      <c r="J10" s="15">
        <v>10</v>
      </c>
      <c r="K10" s="25">
        <v>10</v>
      </c>
      <c r="L10" s="25">
        <v>10</v>
      </c>
      <c r="M10" s="26">
        <v>10</v>
      </c>
      <c r="N10" s="27">
        <v>0</v>
      </c>
      <c r="O10" s="28">
        <v>1</v>
      </c>
      <c r="P10" s="29"/>
      <c r="Q10" s="30"/>
      <c r="R10" s="31"/>
      <c r="S10" s="32">
        <v>1</v>
      </c>
    </row>
    <row r="11" spans="1:19" s="11" customFormat="1" ht="13.5" customHeight="1">
      <c r="B11" s="34">
        <v>10</v>
      </c>
      <c r="C11" s="374"/>
      <c r="D11" s="375"/>
      <c r="E11" s="376"/>
      <c r="F11" s="25">
        <v>10</v>
      </c>
      <c r="G11" s="15">
        <v>10</v>
      </c>
      <c r="H11" s="15">
        <v>9</v>
      </c>
      <c r="I11" s="15">
        <v>10</v>
      </c>
      <c r="J11" s="15">
        <v>10</v>
      </c>
      <c r="K11" s="25">
        <v>10</v>
      </c>
      <c r="L11" s="15">
        <v>10</v>
      </c>
      <c r="M11" s="26">
        <v>10</v>
      </c>
      <c r="N11" s="27">
        <v>0</v>
      </c>
      <c r="O11" s="28"/>
      <c r="P11" s="29">
        <v>1</v>
      </c>
      <c r="Q11" s="30"/>
      <c r="R11" s="31"/>
      <c r="S11" s="32">
        <v>1</v>
      </c>
    </row>
    <row r="12" spans="1:19" s="36" customFormat="1" ht="13.5" customHeight="1">
      <c r="B12" s="37">
        <v>11</v>
      </c>
      <c r="C12" s="374"/>
      <c r="D12" s="375"/>
      <c r="E12" s="376"/>
      <c r="F12" s="38">
        <v>9</v>
      </c>
      <c r="G12" s="39">
        <v>10</v>
      </c>
      <c r="H12" s="39">
        <v>7</v>
      </c>
      <c r="I12" s="39">
        <v>6</v>
      </c>
      <c r="J12" s="39">
        <v>9</v>
      </c>
      <c r="K12" s="39">
        <v>9</v>
      </c>
      <c r="L12" s="39">
        <v>10</v>
      </c>
      <c r="M12" s="40">
        <v>10</v>
      </c>
      <c r="N12" s="27">
        <v>0</v>
      </c>
      <c r="O12" s="28"/>
      <c r="P12" s="29"/>
      <c r="Q12" s="30">
        <v>1</v>
      </c>
      <c r="R12" s="31">
        <v>1</v>
      </c>
      <c r="S12" s="32"/>
    </row>
    <row r="13" spans="1:19" s="36" customFormat="1" ht="13.5" customHeight="1">
      <c r="B13" s="37">
        <v>12</v>
      </c>
      <c r="C13" s="374"/>
      <c r="D13" s="375"/>
      <c r="E13" s="376"/>
      <c r="F13" s="38">
        <v>8</v>
      </c>
      <c r="G13" s="39">
        <v>9</v>
      </c>
      <c r="H13" s="39">
        <v>10</v>
      </c>
      <c r="I13" s="39">
        <v>9</v>
      </c>
      <c r="J13" s="39">
        <v>10</v>
      </c>
      <c r="K13" s="39">
        <v>10</v>
      </c>
      <c r="L13" s="39">
        <v>7</v>
      </c>
      <c r="M13" s="40">
        <v>8</v>
      </c>
      <c r="N13" s="27">
        <v>0</v>
      </c>
      <c r="O13" s="28"/>
      <c r="P13" s="29">
        <v>1</v>
      </c>
      <c r="Q13" s="30"/>
      <c r="R13" s="31"/>
      <c r="S13" s="32">
        <v>1</v>
      </c>
    </row>
    <row r="14" spans="1:19" s="36" customFormat="1" ht="13.5" customHeight="1">
      <c r="B14" s="37">
        <v>13</v>
      </c>
      <c r="C14" s="374"/>
      <c r="D14" s="375"/>
      <c r="E14" s="376"/>
      <c r="F14" s="38">
        <v>8</v>
      </c>
      <c r="G14" s="39">
        <v>8</v>
      </c>
      <c r="H14" s="39">
        <v>6</v>
      </c>
      <c r="I14" s="39">
        <v>5</v>
      </c>
      <c r="J14" s="39">
        <v>8</v>
      </c>
      <c r="K14" s="39">
        <v>8</v>
      </c>
      <c r="L14" s="39">
        <v>5</v>
      </c>
      <c r="M14" s="40">
        <v>6</v>
      </c>
      <c r="N14" s="27">
        <v>0</v>
      </c>
      <c r="O14" s="28"/>
      <c r="P14" s="29">
        <v>1</v>
      </c>
      <c r="Q14" s="30"/>
      <c r="R14" s="31">
        <v>1</v>
      </c>
      <c r="S14" s="32"/>
    </row>
    <row r="15" spans="1:19" s="36" customFormat="1" ht="13.5" customHeight="1" thickBot="1">
      <c r="B15" s="41"/>
      <c r="C15" s="377"/>
      <c r="D15" s="378"/>
      <c r="E15" s="379"/>
      <c r="F15" s="42"/>
      <c r="G15" s="43"/>
      <c r="H15" s="43"/>
      <c r="I15" s="43"/>
      <c r="J15" s="43"/>
      <c r="K15" s="43"/>
      <c r="L15" s="43"/>
      <c r="M15" s="44"/>
      <c r="N15" s="45"/>
      <c r="O15" s="46"/>
      <c r="P15" s="47"/>
      <c r="Q15" s="48"/>
      <c r="R15" s="49"/>
      <c r="S15" s="50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0</v>
      </c>
      <c r="O16" s="57">
        <f>SUM(O2:O15)</f>
        <v>1</v>
      </c>
      <c r="P16" s="58">
        <f>SUM(P2:P15)</f>
        <v>5</v>
      </c>
      <c r="Q16" s="59">
        <f>SUM(Q2:Q15)</f>
        <v>7</v>
      </c>
      <c r="R16" s="60">
        <f t="shared" ref="R16:S16" si="0">SUM(R2:R15)</f>
        <v>7</v>
      </c>
      <c r="S16" s="61">
        <f t="shared" si="0"/>
        <v>6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0</v>
      </c>
      <c r="O17" s="64">
        <f>O16/B24</f>
        <v>7.6923076923076927E-2</v>
      </c>
      <c r="P17" s="65">
        <f>P16/B24</f>
        <v>0.38461538461538464</v>
      </c>
      <c r="Q17" s="66">
        <f>Q16/B24</f>
        <v>0.53846153846153844</v>
      </c>
      <c r="R17" s="67">
        <f>R16/B24</f>
        <v>0.53846153846153844</v>
      </c>
      <c r="S17" s="68">
        <f>S16/B24</f>
        <v>0.46153846153846156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N°13 - ALLA RISORTA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13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0.76923076923076927</v>
      </c>
      <c r="G24" s="307">
        <f t="shared" si="1"/>
        <v>0.84615384615384615</v>
      </c>
      <c r="H24" s="307">
        <f t="shared" si="1"/>
        <v>0.53846153846153844</v>
      </c>
      <c r="I24" s="307">
        <f t="shared" si="1"/>
        <v>0.30769230769230771</v>
      </c>
      <c r="J24" s="307">
        <f t="shared" si="1"/>
        <v>0.76923076923076927</v>
      </c>
      <c r="K24" s="307">
        <f t="shared" si="1"/>
        <v>0.84615384615384615</v>
      </c>
      <c r="L24" s="307">
        <f t="shared" si="1"/>
        <v>0.76923076923076927</v>
      </c>
      <c r="M24" s="308">
        <f t="shared" si="1"/>
        <v>0.76923076923076927</v>
      </c>
      <c r="N24" s="356">
        <f>AVERAGE(F24:M25)+AVERAGE(F26:M28)</f>
        <v>0.96153846153846145</v>
      </c>
      <c r="O24" s="301">
        <f>AVERAGE(F24:M25)</f>
        <v>0.70192307692307687</v>
      </c>
      <c r="P24" s="136">
        <f>COUNTIF($F$2:$M$15,C24)/($B$24*8)</f>
        <v>0.56730769230769229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0.13461538461538461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0.23076923076923078</v>
      </c>
      <c r="G26" s="292">
        <f t="shared" si="3"/>
        <v>0.15384615384615385</v>
      </c>
      <c r="H26" s="292">
        <f t="shared" si="3"/>
        <v>0.38461538461538464</v>
      </c>
      <c r="I26" s="292">
        <f t="shared" si="3"/>
        <v>0.53846153846153844</v>
      </c>
      <c r="J26" s="292">
        <f t="shared" si="3"/>
        <v>0.23076923076923078</v>
      </c>
      <c r="K26" s="292">
        <f t="shared" si="3"/>
        <v>0.15384615384615385</v>
      </c>
      <c r="L26" s="292">
        <f t="shared" si="3"/>
        <v>0.15384615384615385</v>
      </c>
      <c r="M26" s="349">
        <f t="shared" si="3"/>
        <v>0.23076923076923078</v>
      </c>
      <c r="N26" s="357"/>
      <c r="O26" s="303">
        <f>AVERAGE(F26:M28)</f>
        <v>0.25961538461538464</v>
      </c>
      <c r="P26" s="144">
        <f t="shared" si="2"/>
        <v>0.13461538461538461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6.7307692307692304E-2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5.7692307692307696E-2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7.6923076923076927E-2</v>
      </c>
      <c r="I29" s="298">
        <f t="shared" si="4"/>
        <v>0.15384615384615385</v>
      </c>
      <c r="J29" s="298">
        <f t="shared" si="4"/>
        <v>0</v>
      </c>
      <c r="K29" s="298">
        <f t="shared" si="4"/>
        <v>0</v>
      </c>
      <c r="L29" s="298">
        <f t="shared" si="4"/>
        <v>7.6923076923076927E-2</v>
      </c>
      <c r="M29" s="364">
        <f t="shared" si="4"/>
        <v>0</v>
      </c>
      <c r="N29" s="356">
        <f>AVERAGE(F29:M31)+AVERAGE(F32:M33)</f>
        <v>3.8461538461538464E-2</v>
      </c>
      <c r="O29" s="383">
        <f>AVERAGE(F29:M31)</f>
        <v>3.8461538461538464E-2</v>
      </c>
      <c r="P29" s="116">
        <f t="shared" si="2"/>
        <v>3.8461538461538464E-2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84"/>
      <c r="P30" s="116">
        <f t="shared" si="2"/>
        <v>0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84"/>
      <c r="P31" s="116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0</v>
      </c>
      <c r="P32" s="117">
        <f t="shared" si="2"/>
        <v>0</v>
      </c>
    </row>
    <row r="33" spans="1:16" ht="14.45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4.45" customHeight="1" thickBot="1">
      <c r="A34" s="323"/>
      <c r="B34" s="387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9.4615384615384617</v>
      </c>
      <c r="G35" s="132">
        <f t="shared" ref="G35:M35" si="6">AVERAGE(G2:G15)</f>
        <v>9.615384615384615</v>
      </c>
      <c r="H35" s="132">
        <f t="shared" si="6"/>
        <v>8.0769230769230766</v>
      </c>
      <c r="I35" s="132">
        <f t="shared" si="6"/>
        <v>7.615384615384615</v>
      </c>
      <c r="J35" s="132">
        <f t="shared" si="6"/>
        <v>9.384615384615385</v>
      </c>
      <c r="K35" s="132">
        <f t="shared" si="6"/>
        <v>9.4615384615384617</v>
      </c>
      <c r="L35" s="132">
        <f t="shared" si="6"/>
        <v>9</v>
      </c>
      <c r="M35" s="133">
        <f t="shared" si="6"/>
        <v>9.1538461538461533</v>
      </c>
      <c r="N35" s="183">
        <f>AVERAGE(F35:M35)</f>
        <v>8.9711538461538467</v>
      </c>
    </row>
    <row r="43" spans="1:16">
      <c r="M43" s="76"/>
    </row>
  </sheetData>
  <mergeCells count="51">
    <mergeCell ref="B34:P34"/>
    <mergeCell ref="N24:N28"/>
    <mergeCell ref="C1:E1"/>
    <mergeCell ref="C2:E15"/>
    <mergeCell ref="N29:N33"/>
    <mergeCell ref="F29:F31"/>
    <mergeCell ref="G29:G31"/>
    <mergeCell ref="H29:H31"/>
    <mergeCell ref="I29:I31"/>
    <mergeCell ref="J29:J31"/>
    <mergeCell ref="K29:K31"/>
    <mergeCell ref="L29:L31"/>
    <mergeCell ref="L32:L33"/>
    <mergeCell ref="M32:M33"/>
    <mergeCell ref="D29:D33"/>
    <mergeCell ref="E29:E31"/>
    <mergeCell ref="H32:H33"/>
    <mergeCell ref="I32:I33"/>
    <mergeCell ref="M24:M25"/>
    <mergeCell ref="L24:L25"/>
    <mergeCell ref="O26:O28"/>
    <mergeCell ref="O32:O33"/>
    <mergeCell ref="O29:O31"/>
    <mergeCell ref="O24:O25"/>
    <mergeCell ref="K26:K28"/>
    <mergeCell ref="L26:L28"/>
    <mergeCell ref="M26:M28"/>
    <mergeCell ref="I24:I25"/>
    <mergeCell ref="J24:J25"/>
    <mergeCell ref="K24:K25"/>
    <mergeCell ref="A20:A35"/>
    <mergeCell ref="B20:M22"/>
    <mergeCell ref="B24:B33"/>
    <mergeCell ref="D24:D28"/>
    <mergeCell ref="E24:E25"/>
    <mergeCell ref="F24:F25"/>
    <mergeCell ref="G24:G25"/>
    <mergeCell ref="H24:H25"/>
    <mergeCell ref="B35:E35"/>
    <mergeCell ref="E32:E33"/>
    <mergeCell ref="F32:F33"/>
    <mergeCell ref="G32:G33"/>
    <mergeCell ref="J32:J33"/>
    <mergeCell ref="K32:K33"/>
    <mergeCell ref="M29:M31"/>
    <mergeCell ref="E26:E28"/>
    <mergeCell ref="F26:F28"/>
    <mergeCell ref="G26:G28"/>
    <mergeCell ref="H26:H28"/>
    <mergeCell ref="I26:I28"/>
    <mergeCell ref="J26:J28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opLeftCell="A10" zoomScale="80" zoomScaleNormal="80" workbookViewId="0">
      <selection activeCell="Q29" sqref="Q29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2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2:19" s="11" customFormat="1" ht="15" customHeight="1">
      <c r="B2" s="12">
        <v>1</v>
      </c>
      <c r="C2" s="371" t="s">
        <v>55</v>
      </c>
      <c r="D2" s="372"/>
      <c r="E2" s="373"/>
      <c r="F2" s="13">
        <v>9</v>
      </c>
      <c r="G2" s="14">
        <v>10</v>
      </c>
      <c r="H2" s="15">
        <v>9</v>
      </c>
      <c r="I2" s="16">
        <v>10</v>
      </c>
      <c r="J2" s="16">
        <v>9</v>
      </c>
      <c r="K2" s="16">
        <v>8</v>
      </c>
      <c r="L2" s="16">
        <v>10</v>
      </c>
      <c r="M2" s="17">
        <v>10</v>
      </c>
      <c r="N2" s="18">
        <v>0</v>
      </c>
      <c r="O2" s="19"/>
      <c r="P2" s="20">
        <v>1</v>
      </c>
      <c r="Q2" s="21"/>
      <c r="R2" s="22"/>
      <c r="S2" s="23">
        <v>1</v>
      </c>
    </row>
    <row r="3" spans="2:19" s="11" customFormat="1" ht="13.5" customHeight="1">
      <c r="B3" s="24">
        <v>2</v>
      </c>
      <c r="C3" s="374"/>
      <c r="D3" s="375"/>
      <c r="E3" s="376"/>
      <c r="F3" s="15">
        <v>10</v>
      </c>
      <c r="G3" s="25">
        <v>10</v>
      </c>
      <c r="H3" s="15">
        <v>9</v>
      </c>
      <c r="I3" s="15">
        <v>9</v>
      </c>
      <c r="J3" s="15">
        <v>10</v>
      </c>
      <c r="K3" s="25">
        <v>10</v>
      </c>
      <c r="L3" s="25">
        <v>9</v>
      </c>
      <c r="M3" s="26">
        <v>10</v>
      </c>
      <c r="N3" s="27">
        <v>0</v>
      </c>
      <c r="O3" s="28">
        <v>1</v>
      </c>
      <c r="P3" s="29"/>
      <c r="Q3" s="30"/>
      <c r="R3" s="31">
        <v>1</v>
      </c>
      <c r="S3" s="32"/>
    </row>
    <row r="4" spans="2:19" s="11" customFormat="1" ht="13.5" customHeight="1">
      <c r="B4" s="24">
        <v>3</v>
      </c>
      <c r="C4" s="374"/>
      <c r="D4" s="375"/>
      <c r="E4" s="376"/>
      <c r="F4" s="33">
        <v>9</v>
      </c>
      <c r="G4" s="25">
        <v>10</v>
      </c>
      <c r="H4" s="15">
        <v>7</v>
      </c>
      <c r="I4" s="15">
        <v>6</v>
      </c>
      <c r="J4" s="15">
        <v>10</v>
      </c>
      <c r="K4" s="25">
        <v>5</v>
      </c>
      <c r="L4" s="25">
        <v>6</v>
      </c>
      <c r="M4" s="26">
        <v>7</v>
      </c>
      <c r="N4" s="27">
        <v>0</v>
      </c>
      <c r="O4" s="28"/>
      <c r="P4" s="29">
        <v>1</v>
      </c>
      <c r="Q4" s="30"/>
      <c r="R4" s="31"/>
      <c r="S4" s="32">
        <v>1</v>
      </c>
    </row>
    <row r="5" spans="2:19" s="11" customFormat="1" ht="13.5" customHeight="1">
      <c r="B5" s="34">
        <v>4</v>
      </c>
      <c r="C5" s="374"/>
      <c r="D5" s="375"/>
      <c r="E5" s="376"/>
      <c r="F5" s="15">
        <v>8</v>
      </c>
      <c r="G5" s="25">
        <v>10</v>
      </c>
      <c r="H5" s="15">
        <v>9</v>
      </c>
      <c r="I5" s="15">
        <v>9</v>
      </c>
      <c r="J5" s="15">
        <v>10</v>
      </c>
      <c r="K5" s="25">
        <v>5</v>
      </c>
      <c r="L5" s="25">
        <v>9</v>
      </c>
      <c r="M5" s="26">
        <v>10</v>
      </c>
      <c r="N5" s="27">
        <v>0</v>
      </c>
      <c r="O5" s="28"/>
      <c r="P5" s="29"/>
      <c r="Q5" s="30">
        <v>1</v>
      </c>
      <c r="R5" s="31">
        <v>1</v>
      </c>
      <c r="S5" s="32"/>
    </row>
    <row r="6" spans="2:19" s="11" customFormat="1" ht="13.5" customHeight="1">
      <c r="B6" s="24">
        <v>5</v>
      </c>
      <c r="C6" s="374"/>
      <c r="D6" s="375"/>
      <c r="E6" s="376"/>
      <c r="F6" s="33">
        <v>10</v>
      </c>
      <c r="G6" s="15">
        <v>10</v>
      </c>
      <c r="H6" s="15">
        <v>9</v>
      </c>
      <c r="I6" s="15">
        <v>9</v>
      </c>
      <c r="J6" s="15">
        <v>9</v>
      </c>
      <c r="K6" s="25">
        <v>8</v>
      </c>
      <c r="L6" s="25">
        <v>7</v>
      </c>
      <c r="M6" s="26">
        <v>7</v>
      </c>
      <c r="N6" s="27">
        <v>0</v>
      </c>
      <c r="O6" s="28"/>
      <c r="P6" s="29">
        <v>1</v>
      </c>
      <c r="Q6" s="30"/>
      <c r="R6" s="31"/>
      <c r="S6" s="32">
        <v>1</v>
      </c>
    </row>
    <row r="7" spans="2:19" s="11" customFormat="1" ht="13.5" customHeight="1">
      <c r="B7" s="24">
        <v>6</v>
      </c>
      <c r="C7" s="374"/>
      <c r="D7" s="375"/>
      <c r="E7" s="376"/>
      <c r="F7" s="33">
        <v>10</v>
      </c>
      <c r="G7" s="15">
        <v>10</v>
      </c>
      <c r="H7" s="15">
        <v>8</v>
      </c>
      <c r="I7" s="15">
        <v>9</v>
      </c>
      <c r="J7" s="15">
        <v>9</v>
      </c>
      <c r="K7" s="25">
        <v>9</v>
      </c>
      <c r="L7" s="25">
        <v>9</v>
      </c>
      <c r="M7" s="26">
        <v>9</v>
      </c>
      <c r="N7" s="27">
        <v>0</v>
      </c>
      <c r="O7" s="28">
        <v>1</v>
      </c>
      <c r="P7" s="29"/>
      <c r="Q7" s="30"/>
      <c r="R7" s="31"/>
      <c r="S7" s="32">
        <v>1</v>
      </c>
    </row>
    <row r="8" spans="2:19" s="11" customFormat="1" ht="13.5" customHeight="1">
      <c r="B8" s="34">
        <v>7</v>
      </c>
      <c r="C8" s="374"/>
      <c r="D8" s="375"/>
      <c r="E8" s="376"/>
      <c r="F8" s="35">
        <v>10</v>
      </c>
      <c r="G8" s="15">
        <v>10</v>
      </c>
      <c r="H8" s="15">
        <v>10</v>
      </c>
      <c r="I8" s="15">
        <v>10</v>
      </c>
      <c r="J8" s="15">
        <v>10</v>
      </c>
      <c r="K8" s="25">
        <v>10</v>
      </c>
      <c r="L8" s="25">
        <v>10</v>
      </c>
      <c r="M8" s="26">
        <v>10</v>
      </c>
      <c r="N8" s="27">
        <v>0</v>
      </c>
      <c r="O8" s="28"/>
      <c r="P8" s="29">
        <v>1</v>
      </c>
      <c r="Q8" s="30"/>
      <c r="R8" s="31">
        <v>1</v>
      </c>
      <c r="S8" s="32"/>
    </row>
    <row r="9" spans="2:19" s="11" customFormat="1" ht="13.5" customHeight="1">
      <c r="B9" s="24">
        <v>8</v>
      </c>
      <c r="C9" s="374"/>
      <c r="D9" s="375"/>
      <c r="E9" s="376"/>
      <c r="F9" s="25">
        <v>10</v>
      </c>
      <c r="G9" s="15">
        <v>10</v>
      </c>
      <c r="H9" s="15">
        <v>7</v>
      </c>
      <c r="I9" s="15">
        <v>9</v>
      </c>
      <c r="J9" s="15">
        <v>8</v>
      </c>
      <c r="K9" s="25">
        <v>9</v>
      </c>
      <c r="L9" s="25">
        <v>9</v>
      </c>
      <c r="M9" s="26">
        <v>9</v>
      </c>
      <c r="N9" s="27">
        <v>0</v>
      </c>
      <c r="O9" s="28">
        <v>1</v>
      </c>
      <c r="P9" s="29"/>
      <c r="Q9" s="30"/>
      <c r="R9" s="31">
        <v>1</v>
      </c>
      <c r="S9" s="32"/>
    </row>
    <row r="10" spans="2:19" s="11" customFormat="1" ht="13.5" customHeight="1">
      <c r="B10" s="24">
        <v>9</v>
      </c>
      <c r="C10" s="374"/>
      <c r="D10" s="375"/>
      <c r="E10" s="376"/>
      <c r="F10" s="25">
        <v>10</v>
      </c>
      <c r="G10" s="15">
        <v>10</v>
      </c>
      <c r="H10" s="15">
        <v>7</v>
      </c>
      <c r="I10" s="15">
        <v>10</v>
      </c>
      <c r="J10" s="15">
        <v>9</v>
      </c>
      <c r="K10" s="25">
        <v>6</v>
      </c>
      <c r="L10" s="25">
        <v>9</v>
      </c>
      <c r="M10" s="26">
        <v>10</v>
      </c>
      <c r="N10" s="27">
        <v>0</v>
      </c>
      <c r="O10" s="28"/>
      <c r="P10" s="29">
        <v>1</v>
      </c>
      <c r="Q10" s="30"/>
      <c r="R10" s="31">
        <v>1</v>
      </c>
      <c r="S10" s="32"/>
    </row>
    <row r="11" spans="2:19" s="11" customFormat="1" ht="13.5" customHeight="1">
      <c r="B11" s="34">
        <v>10</v>
      </c>
      <c r="C11" s="374"/>
      <c r="D11" s="375"/>
      <c r="E11" s="376"/>
      <c r="F11" s="25">
        <v>10</v>
      </c>
      <c r="G11" s="15">
        <v>10</v>
      </c>
      <c r="H11" s="15">
        <v>10</v>
      </c>
      <c r="I11" s="15">
        <v>10</v>
      </c>
      <c r="J11" s="15">
        <v>10</v>
      </c>
      <c r="K11" s="25">
        <v>10</v>
      </c>
      <c r="L11" s="15">
        <v>10</v>
      </c>
      <c r="M11" s="26">
        <v>10</v>
      </c>
      <c r="N11" s="27">
        <v>0</v>
      </c>
      <c r="O11" s="28"/>
      <c r="P11" s="29"/>
      <c r="Q11" s="30">
        <v>1</v>
      </c>
      <c r="R11" s="31"/>
      <c r="S11" s="32">
        <v>1</v>
      </c>
    </row>
    <row r="12" spans="2:19" s="36" customFormat="1" ht="13.5" customHeight="1">
      <c r="B12" s="37">
        <v>11</v>
      </c>
      <c r="C12" s="374"/>
      <c r="D12" s="375"/>
      <c r="E12" s="376"/>
      <c r="F12" s="38">
        <v>10</v>
      </c>
      <c r="G12" s="39">
        <v>10</v>
      </c>
      <c r="H12" s="39">
        <v>9</v>
      </c>
      <c r="I12" s="39">
        <v>9</v>
      </c>
      <c r="J12" s="39">
        <v>9</v>
      </c>
      <c r="K12" s="39">
        <v>8</v>
      </c>
      <c r="L12" s="39">
        <v>9</v>
      </c>
      <c r="M12" s="40">
        <v>10</v>
      </c>
      <c r="N12" s="27">
        <v>0</v>
      </c>
      <c r="O12" s="28"/>
      <c r="P12" s="29"/>
      <c r="Q12" s="30">
        <v>1</v>
      </c>
      <c r="R12" s="31"/>
      <c r="S12" s="32">
        <v>1</v>
      </c>
    </row>
    <row r="13" spans="2:19" s="36" customFormat="1" ht="13.5" customHeight="1">
      <c r="B13" s="24">
        <v>12</v>
      </c>
      <c r="C13" s="374"/>
      <c r="D13" s="375"/>
      <c r="E13" s="376"/>
      <c r="F13" s="38">
        <v>10</v>
      </c>
      <c r="G13" s="39">
        <v>10</v>
      </c>
      <c r="H13" s="39">
        <v>7</v>
      </c>
      <c r="I13" s="39">
        <v>7</v>
      </c>
      <c r="J13" s="39">
        <v>8</v>
      </c>
      <c r="K13" s="39">
        <v>9</v>
      </c>
      <c r="L13" s="39">
        <v>9</v>
      </c>
      <c r="M13" s="40">
        <v>9</v>
      </c>
      <c r="N13" s="27">
        <v>0</v>
      </c>
      <c r="O13" s="28"/>
      <c r="P13" s="29">
        <v>1</v>
      </c>
      <c r="Q13" s="30"/>
      <c r="R13" s="31">
        <v>1</v>
      </c>
      <c r="S13" s="32"/>
    </row>
    <row r="14" spans="2:19" s="36" customFormat="1" ht="13.5" customHeight="1">
      <c r="B14" s="34">
        <v>13</v>
      </c>
      <c r="C14" s="374"/>
      <c r="D14" s="375"/>
      <c r="E14" s="376"/>
      <c r="F14" s="38">
        <v>8</v>
      </c>
      <c r="G14" s="39">
        <v>8</v>
      </c>
      <c r="H14" s="39">
        <v>8</v>
      </c>
      <c r="I14" s="39">
        <v>8</v>
      </c>
      <c r="J14" s="39">
        <v>8</v>
      </c>
      <c r="K14" s="39">
        <v>8</v>
      </c>
      <c r="L14" s="39">
        <v>8</v>
      </c>
      <c r="M14" s="40">
        <v>8</v>
      </c>
      <c r="N14" s="27">
        <v>0</v>
      </c>
      <c r="O14" s="28"/>
      <c r="P14" s="29"/>
      <c r="Q14" s="30">
        <v>1</v>
      </c>
      <c r="R14" s="31">
        <v>1</v>
      </c>
      <c r="S14" s="32"/>
    </row>
    <row r="15" spans="2:19" s="36" customFormat="1" ht="13.5" customHeight="1">
      <c r="B15" s="37">
        <v>14</v>
      </c>
      <c r="C15" s="374"/>
      <c r="D15" s="375"/>
      <c r="E15" s="376"/>
      <c r="F15" s="212">
        <v>10</v>
      </c>
      <c r="G15" s="213">
        <v>10</v>
      </c>
      <c r="H15" s="213">
        <v>9</v>
      </c>
      <c r="I15" s="213">
        <v>8</v>
      </c>
      <c r="J15" s="213">
        <v>10</v>
      </c>
      <c r="K15" s="213">
        <v>10</v>
      </c>
      <c r="L15" s="213">
        <v>9</v>
      </c>
      <c r="M15" s="214">
        <v>10</v>
      </c>
      <c r="N15" s="215">
        <v>0</v>
      </c>
      <c r="O15" s="216"/>
      <c r="P15" s="217"/>
      <c r="Q15" s="218">
        <v>1</v>
      </c>
      <c r="R15" s="219">
        <v>1</v>
      </c>
      <c r="S15" s="220"/>
    </row>
    <row r="16" spans="2:19" s="36" customFormat="1" ht="13.5" customHeight="1">
      <c r="B16" s="24">
        <v>15</v>
      </c>
      <c r="C16" s="374"/>
      <c r="D16" s="375"/>
      <c r="E16" s="376"/>
      <c r="F16" s="212">
        <v>10</v>
      </c>
      <c r="G16" s="213">
        <v>10</v>
      </c>
      <c r="H16" s="213">
        <v>9</v>
      </c>
      <c r="I16" s="213">
        <v>8</v>
      </c>
      <c r="J16" s="213">
        <v>8</v>
      </c>
      <c r="K16" s="213">
        <v>8</v>
      </c>
      <c r="L16" s="213">
        <v>8</v>
      </c>
      <c r="M16" s="214">
        <v>10</v>
      </c>
      <c r="N16" s="215">
        <v>0</v>
      </c>
      <c r="O16" s="216"/>
      <c r="P16" s="217">
        <v>1</v>
      </c>
      <c r="Q16" s="218"/>
      <c r="R16" s="219"/>
      <c r="S16" s="220">
        <v>1</v>
      </c>
    </row>
    <row r="17" spans="1:19" s="36" customFormat="1" ht="13.5" customHeight="1">
      <c r="B17" s="34">
        <v>16</v>
      </c>
      <c r="C17" s="374"/>
      <c r="D17" s="375"/>
      <c r="E17" s="376"/>
      <c r="F17" s="212">
        <v>10</v>
      </c>
      <c r="G17" s="213">
        <v>10</v>
      </c>
      <c r="H17" s="213">
        <v>9</v>
      </c>
      <c r="I17" s="213">
        <v>7</v>
      </c>
      <c r="J17" s="213">
        <v>9</v>
      </c>
      <c r="K17" s="213">
        <v>7</v>
      </c>
      <c r="L17" s="213">
        <v>6</v>
      </c>
      <c r="M17" s="214">
        <v>9</v>
      </c>
      <c r="N17" s="215">
        <v>0</v>
      </c>
      <c r="O17" s="216">
        <v>1</v>
      </c>
      <c r="P17" s="217"/>
      <c r="Q17" s="218"/>
      <c r="R17" s="219"/>
      <c r="S17" s="220">
        <v>1</v>
      </c>
    </row>
    <row r="18" spans="1:19" s="36" customFormat="1" ht="13.5" customHeight="1">
      <c r="B18" s="37">
        <v>17</v>
      </c>
      <c r="C18" s="374"/>
      <c r="D18" s="375"/>
      <c r="E18" s="376"/>
      <c r="F18" s="212">
        <v>10</v>
      </c>
      <c r="G18" s="213">
        <v>10</v>
      </c>
      <c r="H18" s="213">
        <v>8</v>
      </c>
      <c r="I18" s="213">
        <v>6</v>
      </c>
      <c r="J18" s="213">
        <v>10</v>
      </c>
      <c r="K18" s="213">
        <v>6</v>
      </c>
      <c r="L18" s="213">
        <v>9</v>
      </c>
      <c r="M18" s="214">
        <v>9</v>
      </c>
      <c r="N18" s="215">
        <v>0</v>
      </c>
      <c r="O18" s="216"/>
      <c r="P18" s="217"/>
      <c r="Q18" s="218">
        <v>1</v>
      </c>
      <c r="R18" s="219">
        <v>1</v>
      </c>
      <c r="S18" s="220"/>
    </row>
    <row r="19" spans="1:19" s="36" customFormat="1" ht="13.5" customHeight="1">
      <c r="B19" s="24">
        <v>18</v>
      </c>
      <c r="C19" s="374"/>
      <c r="D19" s="375"/>
      <c r="E19" s="376"/>
      <c r="F19" s="212">
        <v>10</v>
      </c>
      <c r="G19" s="213">
        <v>10</v>
      </c>
      <c r="H19" s="213">
        <v>8</v>
      </c>
      <c r="I19" s="213">
        <v>8</v>
      </c>
      <c r="J19" s="213">
        <v>9</v>
      </c>
      <c r="K19" s="213">
        <v>6</v>
      </c>
      <c r="L19" s="213">
        <v>9</v>
      </c>
      <c r="M19" s="214">
        <v>10</v>
      </c>
      <c r="N19" s="215">
        <v>0</v>
      </c>
      <c r="O19" s="216"/>
      <c r="P19" s="217">
        <v>1</v>
      </c>
      <c r="Q19" s="218"/>
      <c r="R19" s="219"/>
      <c r="S19" s="220">
        <v>1</v>
      </c>
    </row>
    <row r="20" spans="1:19" s="36" customFormat="1" ht="13.5" customHeight="1">
      <c r="B20" s="37">
        <v>19</v>
      </c>
      <c r="C20" s="374"/>
      <c r="D20" s="375"/>
      <c r="E20" s="376"/>
      <c r="F20" s="212">
        <v>9</v>
      </c>
      <c r="G20" s="213">
        <v>9</v>
      </c>
      <c r="H20" s="213">
        <v>9</v>
      </c>
      <c r="I20" s="213">
        <v>9</v>
      </c>
      <c r="J20" s="213">
        <v>9</v>
      </c>
      <c r="K20" s="213">
        <v>9</v>
      </c>
      <c r="L20" s="213">
        <v>9</v>
      </c>
      <c r="M20" s="214">
        <v>9</v>
      </c>
      <c r="N20" s="215">
        <v>0</v>
      </c>
      <c r="O20" s="216"/>
      <c r="P20" s="217"/>
      <c r="Q20" s="218">
        <v>1</v>
      </c>
      <c r="R20" s="219"/>
      <c r="S20" s="220">
        <v>1</v>
      </c>
    </row>
    <row r="21" spans="1:19" s="36" customFormat="1" ht="13.5" customHeight="1" thickBot="1">
      <c r="B21" s="24">
        <v>20</v>
      </c>
      <c r="C21" s="377"/>
      <c r="D21" s="378"/>
      <c r="E21" s="379"/>
      <c r="F21" s="42">
        <v>10</v>
      </c>
      <c r="G21" s="43">
        <v>10</v>
      </c>
      <c r="H21" s="43">
        <v>8</v>
      </c>
      <c r="I21" s="43">
        <v>7</v>
      </c>
      <c r="J21" s="43">
        <v>7</v>
      </c>
      <c r="K21" s="43">
        <v>7</v>
      </c>
      <c r="L21" s="43">
        <v>7</v>
      </c>
      <c r="M21" s="44">
        <v>9</v>
      </c>
      <c r="N21" s="45">
        <v>0</v>
      </c>
      <c r="O21" s="46"/>
      <c r="P21" s="47"/>
      <c r="Q21" s="48">
        <v>1</v>
      </c>
      <c r="R21" s="49"/>
      <c r="S21" s="50">
        <v>1</v>
      </c>
    </row>
    <row r="22" spans="1:19" s="62" customFormat="1" ht="16.899999999999999" customHeight="1">
      <c r="A22" s="51"/>
      <c r="B22" s="52"/>
      <c r="C22" s="53"/>
      <c r="D22" s="53"/>
      <c r="E22" s="54"/>
      <c r="F22" s="52"/>
      <c r="G22" s="52"/>
      <c r="H22" s="55"/>
      <c r="I22" s="52"/>
      <c r="J22" s="52"/>
      <c r="K22" s="52"/>
      <c r="L22" s="52"/>
      <c r="M22" s="52"/>
      <c r="N22" s="56">
        <f>SUM(N2:N21)</f>
        <v>0</v>
      </c>
      <c r="O22" s="57">
        <f>SUM(O2:O21)</f>
        <v>4</v>
      </c>
      <c r="P22" s="58">
        <f>SUM(P2:P21)</f>
        <v>8</v>
      </c>
      <c r="Q22" s="59">
        <f>SUM(Q2:Q21)</f>
        <v>8</v>
      </c>
      <c r="R22" s="60">
        <f t="shared" ref="R22:S22" si="0">SUM(R2:R21)</f>
        <v>9</v>
      </c>
      <c r="S22" s="61">
        <f t="shared" si="0"/>
        <v>11</v>
      </c>
    </row>
    <row r="23" spans="1:19" s="62" customFormat="1" ht="17.45" customHeight="1" thickBot="1">
      <c r="A23" s="51"/>
      <c r="B23" s="52"/>
      <c r="C23" s="53"/>
      <c r="D23" s="53"/>
      <c r="E23" s="54"/>
      <c r="F23" s="52"/>
      <c r="G23" s="52"/>
      <c r="H23" s="55"/>
      <c r="I23" s="52"/>
      <c r="J23" s="52"/>
      <c r="K23" s="52"/>
      <c r="L23" s="52"/>
      <c r="M23" s="52"/>
      <c r="N23" s="63">
        <f>N22/B30</f>
        <v>0</v>
      </c>
      <c r="O23" s="64">
        <f>O22/B30</f>
        <v>0.2</v>
      </c>
      <c r="P23" s="65">
        <f>P22/B30</f>
        <v>0.4</v>
      </c>
      <c r="Q23" s="66">
        <f>Q22/B30</f>
        <v>0.4</v>
      </c>
      <c r="R23" s="67">
        <f>R22/B30</f>
        <v>0.45</v>
      </c>
      <c r="S23" s="68">
        <f>S22/B30</f>
        <v>0.55000000000000004</v>
      </c>
    </row>
    <row r="24" spans="1:19" s="62" customFormat="1" ht="17.45" customHeight="1">
      <c r="A24" s="51"/>
      <c r="B24" s="52"/>
      <c r="C24" s="53"/>
      <c r="D24" s="53"/>
      <c r="E24" s="54"/>
      <c r="F24" s="52"/>
      <c r="G24" s="52"/>
      <c r="H24" s="55"/>
      <c r="I24" s="52"/>
      <c r="J24" s="52"/>
      <c r="K24" s="52"/>
      <c r="L24" s="52"/>
      <c r="M24" s="52"/>
      <c r="N24" s="69"/>
      <c r="O24" s="69"/>
      <c r="P24" s="69"/>
      <c r="Q24" s="69"/>
      <c r="R24" s="69"/>
      <c r="S24" s="69"/>
    </row>
    <row r="25" spans="1:19" s="62" customFormat="1" ht="13.5" customHeight="1" thickBot="1">
      <c r="A25" s="51"/>
      <c r="B25" s="52"/>
      <c r="C25" s="53"/>
      <c r="D25" s="53"/>
      <c r="E25" s="54"/>
      <c r="F25" s="52"/>
      <c r="G25" s="52"/>
      <c r="H25" s="55"/>
      <c r="I25" s="52"/>
      <c r="J25" s="52"/>
      <c r="K25" s="52"/>
      <c r="L25" s="52"/>
      <c r="M25" s="52"/>
      <c r="N25" s="69"/>
      <c r="O25" s="52"/>
      <c r="P25" s="52"/>
      <c r="Q25" s="52"/>
      <c r="R25" s="52"/>
      <c r="S25" s="52"/>
    </row>
    <row r="26" spans="1:19" ht="13.9" customHeight="1">
      <c r="A26" s="322" t="str">
        <f>C2</f>
        <v>FARMACIA N°14 - COLLEONI</v>
      </c>
      <c r="B26" s="312" t="e">
        <f>'F 1'!B20:M22</f>
        <v>#VALUE!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4"/>
      <c r="N26" s="1"/>
    </row>
    <row r="27" spans="1:19" ht="4.1500000000000004" customHeight="1">
      <c r="A27" s="323"/>
      <c r="B27" s="315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7"/>
      <c r="N27" s="1"/>
    </row>
    <row r="28" spans="1:19" ht="5.45" customHeight="1" thickBot="1">
      <c r="A28" s="323"/>
      <c r="B28" s="318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20"/>
      <c r="N28" s="1"/>
    </row>
    <row r="29" spans="1:19" ht="77.25" thickBot="1">
      <c r="A29" s="323"/>
      <c r="B29" s="70" t="s">
        <v>42</v>
      </c>
      <c r="C29" s="70" t="s">
        <v>43</v>
      </c>
      <c r="D29" s="71"/>
      <c r="E29" s="72"/>
      <c r="F29" s="111" t="str">
        <f>F1</f>
        <v>professionalità del personale</v>
      </c>
      <c r="G29" s="112" t="s">
        <v>3</v>
      </c>
      <c r="H29" s="112" t="s">
        <v>4</v>
      </c>
      <c r="I29" s="112" t="s">
        <v>5</v>
      </c>
      <c r="J29" s="112" t="s">
        <v>6</v>
      </c>
      <c r="K29" s="112" t="s">
        <v>40</v>
      </c>
      <c r="L29" s="112" t="s">
        <v>41</v>
      </c>
      <c r="M29" s="113" t="s">
        <v>7</v>
      </c>
      <c r="N29" s="1"/>
    </row>
    <row r="30" spans="1:19" ht="12.6" customHeight="1">
      <c r="A30" s="323"/>
      <c r="B30" s="328">
        <f>COUNTA(B2:B21)</f>
        <v>20</v>
      </c>
      <c r="C30" s="138">
        <v>10</v>
      </c>
      <c r="D30" s="344" t="str">
        <f>RIASSUNTIVO!E4</f>
        <v>SODDISFATTI</v>
      </c>
      <c r="E30" s="340" t="s">
        <v>24</v>
      </c>
      <c r="F30" s="342">
        <f t="shared" ref="F30:M30" si="1">(COUNTIF(F2:F21,10)+COUNTIF(F2:F21,9))/$B$30</f>
        <v>0.9</v>
      </c>
      <c r="G30" s="307">
        <f t="shared" si="1"/>
        <v>0.95</v>
      </c>
      <c r="H30" s="307">
        <f t="shared" si="1"/>
        <v>0.55000000000000004</v>
      </c>
      <c r="I30" s="307">
        <f t="shared" si="1"/>
        <v>0.55000000000000004</v>
      </c>
      <c r="J30" s="307">
        <f t="shared" si="1"/>
        <v>0.75</v>
      </c>
      <c r="K30" s="307">
        <f t="shared" si="1"/>
        <v>0.4</v>
      </c>
      <c r="L30" s="307">
        <f t="shared" si="1"/>
        <v>0.7</v>
      </c>
      <c r="M30" s="308">
        <f t="shared" si="1"/>
        <v>0.85</v>
      </c>
      <c r="N30" s="356">
        <f>AVERAGE(F30:M31)+AVERAGE(F32:M34)</f>
        <v>0.98750000000000004</v>
      </c>
      <c r="O30" s="301">
        <f>AVERAGE(F30:M31)</f>
        <v>0.70625000000000004</v>
      </c>
      <c r="P30" s="136">
        <f>COUNTIF($F$2:$M$21,C30)/($B$30*8)</f>
        <v>0.39374999999999999</v>
      </c>
    </row>
    <row r="31" spans="1:19" ht="12.6" customHeight="1">
      <c r="A31" s="323"/>
      <c r="B31" s="329"/>
      <c r="C31" s="139">
        <v>9</v>
      </c>
      <c r="D31" s="345"/>
      <c r="E31" s="341"/>
      <c r="F31" s="343"/>
      <c r="G31" s="249"/>
      <c r="H31" s="249"/>
      <c r="I31" s="249"/>
      <c r="J31" s="249"/>
      <c r="K31" s="249"/>
      <c r="L31" s="249"/>
      <c r="M31" s="309"/>
      <c r="N31" s="357"/>
      <c r="O31" s="302"/>
      <c r="P31" s="137">
        <f t="shared" ref="P31:P39" si="2">COUNTIF($F$2:$M$21,C31)/($B$30*8)</f>
        <v>0.3125</v>
      </c>
    </row>
    <row r="32" spans="1:19" ht="12.6" customHeight="1">
      <c r="A32" s="323"/>
      <c r="B32" s="329"/>
      <c r="C32" s="143">
        <v>8</v>
      </c>
      <c r="D32" s="345"/>
      <c r="E32" s="363" t="s">
        <v>23</v>
      </c>
      <c r="F32" s="346">
        <f t="shared" ref="F32:M32" si="3">(COUNTIF(F2:F21,8) + COUNTIF(F2:F21,7) + COUNTIF(F2:F21,6))/$B$30</f>
        <v>0.1</v>
      </c>
      <c r="G32" s="292">
        <f t="shared" si="3"/>
        <v>0.05</v>
      </c>
      <c r="H32" s="292">
        <f t="shared" si="3"/>
        <v>0.45</v>
      </c>
      <c r="I32" s="292">
        <f t="shared" si="3"/>
        <v>0.45</v>
      </c>
      <c r="J32" s="292">
        <f t="shared" si="3"/>
        <v>0.25</v>
      </c>
      <c r="K32" s="292">
        <f t="shared" si="3"/>
        <v>0.5</v>
      </c>
      <c r="L32" s="292">
        <f t="shared" si="3"/>
        <v>0.3</v>
      </c>
      <c r="M32" s="349">
        <f t="shared" si="3"/>
        <v>0.15</v>
      </c>
      <c r="N32" s="357"/>
      <c r="O32" s="303">
        <f>AVERAGE(F32:M34)</f>
        <v>0.28125</v>
      </c>
      <c r="P32" s="144">
        <f t="shared" si="2"/>
        <v>0.15</v>
      </c>
    </row>
    <row r="33" spans="1:16" ht="12.6" customHeight="1">
      <c r="A33" s="323"/>
      <c r="B33" s="329"/>
      <c r="C33" s="143">
        <v>7</v>
      </c>
      <c r="D33" s="345"/>
      <c r="E33" s="363"/>
      <c r="F33" s="347"/>
      <c r="G33" s="293"/>
      <c r="H33" s="293"/>
      <c r="I33" s="293"/>
      <c r="J33" s="293"/>
      <c r="K33" s="293"/>
      <c r="L33" s="293"/>
      <c r="M33" s="350"/>
      <c r="N33" s="357"/>
      <c r="O33" s="304"/>
      <c r="P33" s="144">
        <f t="shared" si="2"/>
        <v>8.7499999999999994E-2</v>
      </c>
    </row>
    <row r="34" spans="1:16" ht="12.6" customHeight="1" thickBot="1">
      <c r="A34" s="323"/>
      <c r="B34" s="329"/>
      <c r="C34" s="143">
        <v>6</v>
      </c>
      <c r="D34" s="345"/>
      <c r="E34" s="363"/>
      <c r="F34" s="348"/>
      <c r="G34" s="294"/>
      <c r="H34" s="294"/>
      <c r="I34" s="294"/>
      <c r="J34" s="294"/>
      <c r="K34" s="294"/>
      <c r="L34" s="294"/>
      <c r="M34" s="351"/>
      <c r="N34" s="358"/>
      <c r="O34" s="304"/>
      <c r="P34" s="144">
        <f t="shared" si="2"/>
        <v>4.3749999999999997E-2</v>
      </c>
    </row>
    <row r="35" spans="1:16" ht="12.6" customHeight="1">
      <c r="A35" s="323"/>
      <c r="B35" s="329"/>
      <c r="C35" s="73">
        <v>5</v>
      </c>
      <c r="D35" s="361" t="str">
        <f>RIASSUNTIVO!E9</f>
        <v>INSODDISFATTI</v>
      </c>
      <c r="E35" s="382" t="s">
        <v>22</v>
      </c>
      <c r="F35" s="295">
        <f t="shared" ref="F35:M35" si="4">(COUNTIF(F2:F21,5) + COUNTIF(F2:F21,4) + COUNTIF(F2:F21,3))/$B$30</f>
        <v>0</v>
      </c>
      <c r="G35" s="298">
        <f t="shared" si="4"/>
        <v>0</v>
      </c>
      <c r="H35" s="298">
        <f t="shared" si="4"/>
        <v>0</v>
      </c>
      <c r="I35" s="298">
        <f t="shared" si="4"/>
        <v>0</v>
      </c>
      <c r="J35" s="298">
        <f t="shared" si="4"/>
        <v>0</v>
      </c>
      <c r="K35" s="298">
        <f t="shared" si="4"/>
        <v>0.1</v>
      </c>
      <c r="L35" s="298">
        <f t="shared" si="4"/>
        <v>0</v>
      </c>
      <c r="M35" s="364">
        <f t="shared" si="4"/>
        <v>0</v>
      </c>
      <c r="N35" s="356">
        <f>AVERAGE(F35:M37)+AVERAGE(F38:M39)</f>
        <v>1.2500000000000001E-2</v>
      </c>
      <c r="O35" s="383">
        <f>AVERAGE(F35:M37)</f>
        <v>1.2500000000000001E-2</v>
      </c>
      <c r="P35" s="116">
        <f t="shared" si="2"/>
        <v>1.2500000000000001E-2</v>
      </c>
    </row>
    <row r="36" spans="1:16" ht="12.6" customHeight="1">
      <c r="A36" s="323"/>
      <c r="B36" s="329"/>
      <c r="C36" s="73">
        <v>4</v>
      </c>
      <c r="D36" s="361"/>
      <c r="E36" s="382"/>
      <c r="F36" s="296"/>
      <c r="G36" s="299"/>
      <c r="H36" s="299"/>
      <c r="I36" s="299"/>
      <c r="J36" s="299"/>
      <c r="K36" s="299"/>
      <c r="L36" s="299"/>
      <c r="M36" s="365"/>
      <c r="N36" s="357"/>
      <c r="O36" s="384"/>
      <c r="P36" s="116">
        <f t="shared" si="2"/>
        <v>0</v>
      </c>
    </row>
    <row r="37" spans="1:16" ht="12.6" customHeight="1">
      <c r="A37" s="323"/>
      <c r="B37" s="329"/>
      <c r="C37" s="73">
        <v>3</v>
      </c>
      <c r="D37" s="361"/>
      <c r="E37" s="382"/>
      <c r="F37" s="297"/>
      <c r="G37" s="300"/>
      <c r="H37" s="300"/>
      <c r="I37" s="300"/>
      <c r="J37" s="300"/>
      <c r="K37" s="300"/>
      <c r="L37" s="300"/>
      <c r="M37" s="366"/>
      <c r="N37" s="357"/>
      <c r="O37" s="384"/>
      <c r="P37" s="116">
        <f t="shared" si="2"/>
        <v>0</v>
      </c>
    </row>
    <row r="38" spans="1:16" ht="12.6" customHeight="1">
      <c r="A38" s="323"/>
      <c r="B38" s="329"/>
      <c r="C38" s="74">
        <v>2</v>
      </c>
      <c r="D38" s="361"/>
      <c r="E38" s="367" t="s">
        <v>25</v>
      </c>
      <c r="F38" s="369">
        <f t="shared" ref="F38:M38" si="5">(COUNTIF(F2:F21,2)+COUNTIF(F2:F21,1))/$B$30</f>
        <v>0</v>
      </c>
      <c r="G38" s="250">
        <f t="shared" si="5"/>
        <v>0</v>
      </c>
      <c r="H38" s="250">
        <f t="shared" si="5"/>
        <v>0</v>
      </c>
      <c r="I38" s="250">
        <f t="shared" si="5"/>
        <v>0</v>
      </c>
      <c r="J38" s="250">
        <f t="shared" si="5"/>
        <v>0</v>
      </c>
      <c r="K38" s="250">
        <f t="shared" si="5"/>
        <v>0</v>
      </c>
      <c r="L38" s="250">
        <f t="shared" si="5"/>
        <v>0</v>
      </c>
      <c r="M38" s="359">
        <f t="shared" si="5"/>
        <v>0</v>
      </c>
      <c r="N38" s="357"/>
      <c r="O38" s="310">
        <f>AVERAGE(F38:M39)</f>
        <v>0</v>
      </c>
      <c r="P38" s="117">
        <f t="shared" si="2"/>
        <v>0</v>
      </c>
    </row>
    <row r="39" spans="1:16" ht="14.45" customHeight="1" thickBot="1">
      <c r="A39" s="323"/>
      <c r="B39" s="330"/>
      <c r="C39" s="75">
        <v>1</v>
      </c>
      <c r="D39" s="362"/>
      <c r="E39" s="368"/>
      <c r="F39" s="370"/>
      <c r="G39" s="321"/>
      <c r="H39" s="321"/>
      <c r="I39" s="321"/>
      <c r="J39" s="321"/>
      <c r="K39" s="321"/>
      <c r="L39" s="321"/>
      <c r="M39" s="360"/>
      <c r="N39" s="358"/>
      <c r="O39" s="311"/>
      <c r="P39" s="118">
        <f t="shared" si="2"/>
        <v>0</v>
      </c>
    </row>
    <row r="40" spans="1:16" ht="14.45" customHeight="1" thickBot="1">
      <c r="A40" s="323"/>
      <c r="B40" s="387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</row>
    <row r="41" spans="1:16" s="76" customFormat="1" ht="26.25" thickBot="1">
      <c r="A41" s="324"/>
      <c r="B41" s="325" t="s">
        <v>44</v>
      </c>
      <c r="C41" s="326"/>
      <c r="D41" s="326"/>
      <c r="E41" s="327"/>
      <c r="F41" s="131">
        <f>AVERAGE(F2:F21)</f>
        <v>9.65</v>
      </c>
      <c r="G41" s="132">
        <f t="shared" ref="G41:M41" si="6">AVERAGE(G2:G21)</f>
        <v>9.85</v>
      </c>
      <c r="H41" s="132">
        <f t="shared" si="6"/>
        <v>8.4499999999999993</v>
      </c>
      <c r="I41" s="132">
        <f t="shared" si="6"/>
        <v>8.4</v>
      </c>
      <c r="J41" s="132">
        <f t="shared" si="6"/>
        <v>9.0500000000000007</v>
      </c>
      <c r="K41" s="132">
        <f t="shared" si="6"/>
        <v>7.9</v>
      </c>
      <c r="L41" s="132">
        <f t="shared" si="6"/>
        <v>8.5500000000000007</v>
      </c>
      <c r="M41" s="133">
        <f t="shared" si="6"/>
        <v>9.25</v>
      </c>
      <c r="N41" s="183">
        <f>AVERAGE(F41:M41)</f>
        <v>8.8875000000000011</v>
      </c>
    </row>
  </sheetData>
  <mergeCells count="51">
    <mergeCell ref="B40:P40"/>
    <mergeCell ref="N30:N34"/>
    <mergeCell ref="C1:E1"/>
    <mergeCell ref="C2:E21"/>
    <mergeCell ref="N35:N39"/>
    <mergeCell ref="F35:F37"/>
    <mergeCell ref="G35:G37"/>
    <mergeCell ref="H35:H37"/>
    <mergeCell ref="I35:I37"/>
    <mergeCell ref="J35:J37"/>
    <mergeCell ref="K35:K37"/>
    <mergeCell ref="L35:L37"/>
    <mergeCell ref="L38:L39"/>
    <mergeCell ref="M38:M39"/>
    <mergeCell ref="D35:D39"/>
    <mergeCell ref="E35:E37"/>
    <mergeCell ref="H38:H39"/>
    <mergeCell ref="I38:I39"/>
    <mergeCell ref="M30:M31"/>
    <mergeCell ref="L30:L31"/>
    <mergeCell ref="O32:O34"/>
    <mergeCell ref="O38:O39"/>
    <mergeCell ref="O35:O37"/>
    <mergeCell ref="O30:O31"/>
    <mergeCell ref="K32:K34"/>
    <mergeCell ref="L32:L34"/>
    <mergeCell ref="M32:M34"/>
    <mergeCell ref="I30:I31"/>
    <mergeCell ref="J30:J31"/>
    <mergeCell ref="K30:K31"/>
    <mergeCell ref="A26:A41"/>
    <mergeCell ref="B26:M28"/>
    <mergeCell ref="B30:B39"/>
    <mergeCell ref="D30:D34"/>
    <mergeCell ref="E30:E31"/>
    <mergeCell ref="F30:F31"/>
    <mergeCell ref="G30:G31"/>
    <mergeCell ref="H30:H31"/>
    <mergeCell ref="B41:E41"/>
    <mergeCell ref="E38:E39"/>
    <mergeCell ref="F38:F39"/>
    <mergeCell ref="G38:G39"/>
    <mergeCell ref="J38:J39"/>
    <mergeCell ref="K38:K39"/>
    <mergeCell ref="M35:M37"/>
    <mergeCell ref="E32:E34"/>
    <mergeCell ref="F32:F34"/>
    <mergeCell ref="G32:G34"/>
    <mergeCell ref="H32:H34"/>
    <mergeCell ref="I32:I34"/>
    <mergeCell ref="J32:J34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opLeftCell="B10" zoomScale="80" zoomScaleNormal="80" workbookViewId="0">
      <selection activeCell="P37" sqref="P37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5" width="8.85546875" style="1"/>
    <col min="16" max="16" width="9.85546875" style="1" bestFit="1" customWidth="1"/>
    <col min="17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 t="s">
        <v>56</v>
      </c>
      <c r="D2" s="372"/>
      <c r="E2" s="373"/>
      <c r="F2" s="13">
        <v>9</v>
      </c>
      <c r="G2" s="14">
        <v>9</v>
      </c>
      <c r="H2" s="15">
        <v>8</v>
      </c>
      <c r="I2" s="16">
        <v>8</v>
      </c>
      <c r="J2" s="16">
        <v>9</v>
      </c>
      <c r="K2" s="16">
        <v>9</v>
      </c>
      <c r="L2" s="16">
        <v>9</v>
      </c>
      <c r="M2" s="17">
        <v>9</v>
      </c>
      <c r="N2" s="18">
        <v>0</v>
      </c>
      <c r="O2" s="19"/>
      <c r="P2" s="20">
        <v>1</v>
      </c>
      <c r="Q2" s="21"/>
      <c r="R2" s="22">
        <v>1</v>
      </c>
      <c r="S2" s="23"/>
    </row>
    <row r="3" spans="1:19" s="11" customFormat="1" ht="13.5" customHeight="1">
      <c r="B3" s="24">
        <v>2</v>
      </c>
      <c r="C3" s="374"/>
      <c r="D3" s="375"/>
      <c r="E3" s="376"/>
      <c r="F3" s="15">
        <v>10</v>
      </c>
      <c r="G3" s="25">
        <v>10</v>
      </c>
      <c r="H3" s="15">
        <v>8</v>
      </c>
      <c r="I3" s="15">
        <v>8</v>
      </c>
      <c r="J3" s="15">
        <v>10</v>
      </c>
      <c r="K3" s="25">
        <v>9</v>
      </c>
      <c r="L3" s="25">
        <v>10</v>
      </c>
      <c r="M3" s="26">
        <v>9</v>
      </c>
      <c r="N3" s="27">
        <v>0</v>
      </c>
      <c r="O3" s="28">
        <v>1</v>
      </c>
      <c r="P3" s="29"/>
      <c r="Q3" s="30"/>
      <c r="R3" s="31"/>
      <c r="S3" s="32">
        <v>1</v>
      </c>
    </row>
    <row r="4" spans="1:19" s="11" customFormat="1" ht="13.5" customHeight="1">
      <c r="B4" s="24">
        <v>3</v>
      </c>
      <c r="C4" s="374"/>
      <c r="D4" s="375"/>
      <c r="E4" s="376"/>
      <c r="F4" s="33">
        <v>10</v>
      </c>
      <c r="G4" s="25">
        <v>10</v>
      </c>
      <c r="H4" s="15">
        <v>8</v>
      </c>
      <c r="I4" s="15">
        <v>7</v>
      </c>
      <c r="J4" s="15">
        <v>8</v>
      </c>
      <c r="K4" s="25">
        <v>8</v>
      </c>
      <c r="L4" s="25">
        <v>8</v>
      </c>
      <c r="M4" s="26">
        <v>8</v>
      </c>
      <c r="N4" s="27">
        <v>0</v>
      </c>
      <c r="O4" s="28"/>
      <c r="P4" s="29">
        <v>1</v>
      </c>
      <c r="Q4" s="30"/>
      <c r="R4" s="31"/>
      <c r="S4" s="32">
        <v>1</v>
      </c>
    </row>
    <row r="5" spans="1:19" s="11" customFormat="1" ht="13.5" customHeight="1">
      <c r="B5" s="34">
        <v>4</v>
      </c>
      <c r="C5" s="374"/>
      <c r="D5" s="375"/>
      <c r="E5" s="376"/>
      <c r="F5" s="15">
        <v>8</v>
      </c>
      <c r="G5" s="25">
        <v>8</v>
      </c>
      <c r="H5" s="15">
        <v>8</v>
      </c>
      <c r="I5" s="15">
        <v>8</v>
      </c>
      <c r="J5" s="15">
        <v>8</v>
      </c>
      <c r="K5" s="25">
        <v>8</v>
      </c>
      <c r="L5" s="25">
        <v>8</v>
      </c>
      <c r="M5" s="26">
        <v>8</v>
      </c>
      <c r="N5" s="27">
        <v>0</v>
      </c>
      <c r="O5" s="28"/>
      <c r="P5" s="29"/>
      <c r="Q5" s="30">
        <v>1</v>
      </c>
      <c r="R5" s="31">
        <v>1</v>
      </c>
      <c r="S5" s="32"/>
    </row>
    <row r="6" spans="1:19" s="11" customFormat="1" ht="13.5" customHeight="1">
      <c r="B6" s="24">
        <v>5</v>
      </c>
      <c r="C6" s="374"/>
      <c r="D6" s="375"/>
      <c r="E6" s="376"/>
      <c r="F6" s="33">
        <v>10</v>
      </c>
      <c r="G6" s="15">
        <v>10</v>
      </c>
      <c r="H6" s="15">
        <v>7</v>
      </c>
      <c r="I6" s="15">
        <v>6</v>
      </c>
      <c r="J6" s="15">
        <v>8</v>
      </c>
      <c r="K6" s="25">
        <v>8</v>
      </c>
      <c r="L6" s="25">
        <v>9</v>
      </c>
      <c r="M6" s="26">
        <v>8</v>
      </c>
      <c r="N6" s="27">
        <v>0</v>
      </c>
      <c r="O6" s="28"/>
      <c r="P6" s="29">
        <v>1</v>
      </c>
      <c r="Q6" s="30"/>
      <c r="R6" s="31"/>
      <c r="S6" s="32">
        <v>1</v>
      </c>
    </row>
    <row r="7" spans="1:19" s="11" customFormat="1" ht="13.5" customHeight="1">
      <c r="B7" s="24">
        <v>6</v>
      </c>
      <c r="C7" s="374"/>
      <c r="D7" s="375"/>
      <c r="E7" s="376"/>
      <c r="F7" s="33">
        <v>9</v>
      </c>
      <c r="G7" s="15">
        <v>8</v>
      </c>
      <c r="H7" s="15">
        <v>6</v>
      </c>
      <c r="I7" s="15">
        <v>7</v>
      </c>
      <c r="J7" s="15">
        <v>9</v>
      </c>
      <c r="K7" s="25">
        <v>9</v>
      </c>
      <c r="L7" s="25">
        <v>8</v>
      </c>
      <c r="M7" s="26">
        <v>9</v>
      </c>
      <c r="N7" s="27">
        <v>0</v>
      </c>
      <c r="O7" s="28">
        <v>1</v>
      </c>
      <c r="P7" s="29"/>
      <c r="Q7" s="30"/>
      <c r="R7" s="31"/>
      <c r="S7" s="32">
        <v>1</v>
      </c>
    </row>
    <row r="8" spans="1:19" s="11" customFormat="1" ht="13.5" customHeight="1">
      <c r="B8" s="34">
        <v>7</v>
      </c>
      <c r="C8" s="374"/>
      <c r="D8" s="375"/>
      <c r="E8" s="376"/>
      <c r="F8" s="35">
        <v>10</v>
      </c>
      <c r="G8" s="15">
        <v>10</v>
      </c>
      <c r="H8" s="15">
        <v>9</v>
      </c>
      <c r="I8" s="15">
        <v>9</v>
      </c>
      <c r="J8" s="15">
        <v>9</v>
      </c>
      <c r="K8" s="25">
        <v>8</v>
      </c>
      <c r="L8" s="25">
        <v>8</v>
      </c>
      <c r="M8" s="26">
        <v>8</v>
      </c>
      <c r="N8" s="27">
        <v>0</v>
      </c>
      <c r="O8" s="28"/>
      <c r="P8" s="29"/>
      <c r="Q8" s="30">
        <v>1</v>
      </c>
      <c r="R8" s="31">
        <v>1</v>
      </c>
      <c r="S8" s="32"/>
    </row>
    <row r="9" spans="1:19" s="11" customFormat="1" ht="13.5" customHeight="1">
      <c r="B9" s="24">
        <v>8</v>
      </c>
      <c r="C9" s="374"/>
      <c r="D9" s="375"/>
      <c r="E9" s="376"/>
      <c r="F9" s="25">
        <v>9</v>
      </c>
      <c r="G9" s="15">
        <v>9</v>
      </c>
      <c r="H9" s="15">
        <v>9</v>
      </c>
      <c r="I9" s="15">
        <v>9</v>
      </c>
      <c r="J9" s="15">
        <v>9</v>
      </c>
      <c r="K9" s="25">
        <v>8</v>
      </c>
      <c r="L9" s="25">
        <v>8</v>
      </c>
      <c r="M9" s="26">
        <v>8</v>
      </c>
      <c r="N9" s="27">
        <v>0</v>
      </c>
      <c r="O9" s="28">
        <v>1</v>
      </c>
      <c r="P9" s="29"/>
      <c r="Q9" s="30"/>
      <c r="R9" s="31">
        <v>1</v>
      </c>
      <c r="S9" s="32"/>
    </row>
    <row r="10" spans="1:19" s="11" customFormat="1" ht="13.5" customHeight="1">
      <c r="B10" s="24">
        <v>9</v>
      </c>
      <c r="C10" s="374"/>
      <c r="D10" s="375"/>
      <c r="E10" s="376"/>
      <c r="F10" s="25">
        <v>9</v>
      </c>
      <c r="G10" s="15">
        <v>9</v>
      </c>
      <c r="H10" s="15">
        <v>9</v>
      </c>
      <c r="I10" s="15">
        <v>9</v>
      </c>
      <c r="J10" s="15">
        <v>9</v>
      </c>
      <c r="K10" s="25">
        <v>9</v>
      </c>
      <c r="L10" s="25">
        <v>9</v>
      </c>
      <c r="M10" s="26">
        <v>9</v>
      </c>
      <c r="N10" s="27">
        <v>0</v>
      </c>
      <c r="O10" s="28">
        <v>1</v>
      </c>
      <c r="P10" s="29"/>
      <c r="Q10" s="30"/>
      <c r="R10" s="31"/>
      <c r="S10" s="32">
        <v>1</v>
      </c>
    </row>
    <row r="11" spans="1:19" s="11" customFormat="1" ht="13.15" customHeight="1">
      <c r="B11" s="34">
        <v>10</v>
      </c>
      <c r="C11" s="374"/>
      <c r="D11" s="375"/>
      <c r="E11" s="376"/>
      <c r="F11" s="25">
        <v>9</v>
      </c>
      <c r="G11" s="15">
        <v>9</v>
      </c>
      <c r="H11" s="15">
        <v>8</v>
      </c>
      <c r="I11" s="15">
        <v>8</v>
      </c>
      <c r="J11" s="15">
        <v>9</v>
      </c>
      <c r="K11" s="25">
        <v>9</v>
      </c>
      <c r="L11" s="15">
        <v>9</v>
      </c>
      <c r="M11" s="26">
        <v>9</v>
      </c>
      <c r="N11" s="27">
        <v>0</v>
      </c>
      <c r="O11" s="28"/>
      <c r="P11" s="29">
        <v>1</v>
      </c>
      <c r="Q11" s="30"/>
      <c r="R11" s="31"/>
      <c r="S11" s="32">
        <v>1</v>
      </c>
    </row>
    <row r="12" spans="1:19" s="36" customFormat="1" ht="13.5" customHeight="1">
      <c r="B12" s="37">
        <v>11</v>
      </c>
      <c r="C12" s="374"/>
      <c r="D12" s="375"/>
      <c r="E12" s="376"/>
      <c r="F12" s="38">
        <v>10</v>
      </c>
      <c r="G12" s="39">
        <v>10</v>
      </c>
      <c r="H12" s="39">
        <v>9</v>
      </c>
      <c r="I12" s="39">
        <v>9</v>
      </c>
      <c r="J12" s="39">
        <v>10</v>
      </c>
      <c r="K12" s="39">
        <v>9</v>
      </c>
      <c r="L12" s="39">
        <v>10</v>
      </c>
      <c r="M12" s="40">
        <v>10</v>
      </c>
      <c r="N12" s="27">
        <v>0</v>
      </c>
      <c r="O12" s="28"/>
      <c r="P12" s="29">
        <v>1</v>
      </c>
      <c r="Q12" s="30"/>
      <c r="R12" s="31"/>
      <c r="S12" s="32">
        <v>1</v>
      </c>
    </row>
    <row r="13" spans="1:19" s="36" customFormat="1" ht="13.5" customHeight="1">
      <c r="B13" s="37"/>
      <c r="C13" s="374"/>
      <c r="D13" s="375"/>
      <c r="E13" s="376"/>
      <c r="F13" s="38"/>
      <c r="G13" s="39"/>
      <c r="H13" s="39"/>
      <c r="I13" s="39"/>
      <c r="J13" s="39"/>
      <c r="K13" s="39"/>
      <c r="L13" s="39"/>
      <c r="M13" s="40"/>
      <c r="N13" s="27"/>
      <c r="O13" s="28"/>
      <c r="P13" s="29"/>
      <c r="Q13" s="30"/>
      <c r="R13" s="31"/>
      <c r="S13" s="32"/>
    </row>
    <row r="14" spans="1:19" s="36" customFormat="1" ht="13.5" customHeight="1">
      <c r="B14" s="37"/>
      <c r="C14" s="374"/>
      <c r="D14" s="375"/>
      <c r="E14" s="376"/>
      <c r="F14" s="38"/>
      <c r="G14" s="39"/>
      <c r="H14" s="39"/>
      <c r="I14" s="39"/>
      <c r="J14" s="39"/>
      <c r="K14" s="39"/>
      <c r="L14" s="39"/>
      <c r="M14" s="40"/>
      <c r="N14" s="27"/>
      <c r="O14" s="28"/>
      <c r="P14" s="29"/>
      <c r="Q14" s="30"/>
      <c r="R14" s="31"/>
      <c r="S14" s="32"/>
    </row>
    <row r="15" spans="1:19" s="36" customFormat="1" ht="13.5" customHeight="1" thickBot="1">
      <c r="B15" s="41"/>
      <c r="C15" s="377"/>
      <c r="D15" s="378"/>
      <c r="E15" s="379"/>
      <c r="F15" s="42"/>
      <c r="G15" s="43"/>
      <c r="H15" s="43"/>
      <c r="I15" s="43"/>
      <c r="J15" s="43"/>
      <c r="K15" s="43"/>
      <c r="L15" s="43"/>
      <c r="M15" s="44"/>
      <c r="N15" s="45"/>
      <c r="O15" s="46"/>
      <c r="P15" s="47"/>
      <c r="Q15" s="48"/>
      <c r="R15" s="49"/>
      <c r="S15" s="50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0</v>
      </c>
      <c r="O16" s="57">
        <f>SUM(O2:O15)</f>
        <v>4</v>
      </c>
      <c r="P16" s="58">
        <f>SUM(P2:P15)</f>
        <v>5</v>
      </c>
      <c r="Q16" s="59">
        <f>SUM(Q2:Q15)</f>
        <v>2</v>
      </c>
      <c r="R16" s="60">
        <f t="shared" ref="R16:S16" si="0">SUM(R2:R15)</f>
        <v>4</v>
      </c>
      <c r="S16" s="61">
        <f t="shared" si="0"/>
        <v>7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0</v>
      </c>
      <c r="O17" s="64">
        <f>O16/B24</f>
        <v>0.36363636363636365</v>
      </c>
      <c r="P17" s="65">
        <f>P16/B24</f>
        <v>0.45454545454545453</v>
      </c>
      <c r="Q17" s="66">
        <f>Q16/B24</f>
        <v>0.18181818181818182</v>
      </c>
      <c r="R17" s="67">
        <f>R16/B24</f>
        <v>0.36363636363636365</v>
      </c>
      <c r="S17" s="68">
        <f>S16/B24</f>
        <v>0.63636363636363635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N°15 - PELLESTRINA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11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0.90909090909090906</v>
      </c>
      <c r="G24" s="307">
        <f t="shared" si="1"/>
        <v>0.81818181818181823</v>
      </c>
      <c r="H24" s="307">
        <f t="shared" si="1"/>
        <v>0.36363636363636365</v>
      </c>
      <c r="I24" s="307">
        <f t="shared" si="1"/>
        <v>0.36363636363636365</v>
      </c>
      <c r="J24" s="307">
        <f t="shared" si="1"/>
        <v>0.72727272727272729</v>
      </c>
      <c r="K24" s="307">
        <f t="shared" si="1"/>
        <v>0.54545454545454541</v>
      </c>
      <c r="L24" s="307">
        <f t="shared" si="1"/>
        <v>0.54545454545454541</v>
      </c>
      <c r="M24" s="308">
        <f t="shared" si="1"/>
        <v>0.54545454545454541</v>
      </c>
      <c r="N24" s="356">
        <f>AVERAGE(F24:M25)+AVERAGE(F26:M28)</f>
        <v>1</v>
      </c>
      <c r="O24" s="395">
        <f>AVERAGE(F24:M25)</f>
        <v>0.60227272727272729</v>
      </c>
      <c r="P24" s="136">
        <f>COUNTIF($F$2:$M$15,C24)/($B$24*8)</f>
        <v>0.17045454545454544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96"/>
      <c r="P25" s="137">
        <f t="shared" ref="P25:P33" si="2">COUNTIF($F$2:$M$15,C25)/($B$24*8)</f>
        <v>0.43181818181818182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9.0909090909090912E-2</v>
      </c>
      <c r="G26" s="292">
        <f t="shared" si="3"/>
        <v>0.18181818181818182</v>
      </c>
      <c r="H26" s="292">
        <f t="shared" si="3"/>
        <v>0.63636363636363635</v>
      </c>
      <c r="I26" s="292">
        <f t="shared" si="3"/>
        <v>0.63636363636363635</v>
      </c>
      <c r="J26" s="292">
        <f t="shared" si="3"/>
        <v>0.27272727272727271</v>
      </c>
      <c r="K26" s="292">
        <f t="shared" si="3"/>
        <v>0.45454545454545453</v>
      </c>
      <c r="L26" s="292">
        <f t="shared" si="3"/>
        <v>0.45454545454545453</v>
      </c>
      <c r="M26" s="349">
        <f t="shared" si="3"/>
        <v>0.45454545454545453</v>
      </c>
      <c r="N26" s="357"/>
      <c r="O26" s="389">
        <f>AVERAGE(F26:M28)</f>
        <v>0.39772727272727271</v>
      </c>
      <c r="P26" s="144">
        <f t="shared" si="2"/>
        <v>0.34090909090909088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90"/>
      <c r="P27" s="144">
        <f t="shared" si="2"/>
        <v>3.4090909090909088E-2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90"/>
      <c r="P28" s="144">
        <f t="shared" si="2"/>
        <v>2.2727272727272728E-2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0</v>
      </c>
      <c r="J29" s="298">
        <f t="shared" si="4"/>
        <v>0</v>
      </c>
      <c r="K29" s="298">
        <f t="shared" si="4"/>
        <v>0</v>
      </c>
      <c r="L29" s="298">
        <f t="shared" si="4"/>
        <v>0</v>
      </c>
      <c r="M29" s="364">
        <f t="shared" si="4"/>
        <v>0</v>
      </c>
      <c r="N29" s="356">
        <f>AVERAGE(F29:M31)+AVERAGE(F32:M33)</f>
        <v>0</v>
      </c>
      <c r="O29" s="393">
        <f>AVERAGE(F29:M31)</f>
        <v>0</v>
      </c>
      <c r="P29" s="116">
        <f t="shared" si="2"/>
        <v>0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94"/>
      <c r="P30" s="116">
        <f t="shared" si="2"/>
        <v>0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94"/>
      <c r="P31" s="116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91">
        <f>AVERAGE(F32:M33)</f>
        <v>0</v>
      </c>
      <c r="P32" s="117">
        <f t="shared" si="2"/>
        <v>0</v>
      </c>
    </row>
    <row r="33" spans="1:16" ht="14.45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92"/>
      <c r="P33" s="118">
        <f t="shared" si="2"/>
        <v>0</v>
      </c>
    </row>
    <row r="34" spans="1:16" ht="14.45" customHeight="1" thickBot="1">
      <c r="A34" s="323"/>
      <c r="B34" s="387"/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9.3636363636363633</v>
      </c>
      <c r="G35" s="132">
        <f t="shared" ref="G35:M35" si="6">AVERAGE(G2:G15)</f>
        <v>9.2727272727272734</v>
      </c>
      <c r="H35" s="132">
        <f t="shared" si="6"/>
        <v>8.0909090909090917</v>
      </c>
      <c r="I35" s="132">
        <f t="shared" si="6"/>
        <v>8</v>
      </c>
      <c r="J35" s="132">
        <f t="shared" si="6"/>
        <v>8.9090909090909083</v>
      </c>
      <c r="K35" s="132">
        <f t="shared" si="6"/>
        <v>8.545454545454545</v>
      </c>
      <c r="L35" s="132">
        <f t="shared" si="6"/>
        <v>8.7272727272727266</v>
      </c>
      <c r="M35" s="133">
        <f t="shared" si="6"/>
        <v>8.6363636363636367</v>
      </c>
      <c r="N35" s="183">
        <f>AVERAGE(F35:M35)</f>
        <v>8.6931818181818183</v>
      </c>
    </row>
  </sheetData>
  <mergeCells count="51">
    <mergeCell ref="B34:P34"/>
    <mergeCell ref="N24:N28"/>
    <mergeCell ref="C1:E1"/>
    <mergeCell ref="C2:E15"/>
    <mergeCell ref="N29:N33"/>
    <mergeCell ref="F29:F31"/>
    <mergeCell ref="G29:G31"/>
    <mergeCell ref="H29:H31"/>
    <mergeCell ref="I29:I31"/>
    <mergeCell ref="J29:J31"/>
    <mergeCell ref="K29:K31"/>
    <mergeCell ref="L29:L31"/>
    <mergeCell ref="L32:L33"/>
    <mergeCell ref="M32:M33"/>
    <mergeCell ref="D29:D33"/>
    <mergeCell ref="E29:E31"/>
    <mergeCell ref="H32:H33"/>
    <mergeCell ref="I32:I33"/>
    <mergeCell ref="M24:M25"/>
    <mergeCell ref="L24:L25"/>
    <mergeCell ref="O26:O28"/>
    <mergeCell ref="O32:O33"/>
    <mergeCell ref="O29:O31"/>
    <mergeCell ref="O24:O25"/>
    <mergeCell ref="K26:K28"/>
    <mergeCell ref="L26:L28"/>
    <mergeCell ref="M26:M28"/>
    <mergeCell ref="I24:I25"/>
    <mergeCell ref="J24:J25"/>
    <mergeCell ref="K24:K25"/>
    <mergeCell ref="A20:A35"/>
    <mergeCell ref="B20:M22"/>
    <mergeCell ref="B24:B33"/>
    <mergeCell ref="D24:D28"/>
    <mergeCell ref="E24:E25"/>
    <mergeCell ref="F24:F25"/>
    <mergeCell ref="G24:G25"/>
    <mergeCell ref="H24:H25"/>
    <mergeCell ref="B35:E35"/>
    <mergeCell ref="E32:E33"/>
    <mergeCell ref="F32:F33"/>
    <mergeCell ref="G32:G33"/>
    <mergeCell ref="J32:J33"/>
    <mergeCell ref="K32:K33"/>
    <mergeCell ref="M29:M31"/>
    <mergeCell ref="E26:E28"/>
    <mergeCell ref="F26:F28"/>
    <mergeCell ref="G26:G28"/>
    <mergeCell ref="H26:H28"/>
    <mergeCell ref="I26:I28"/>
    <mergeCell ref="J26:J28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opLeftCell="A22" zoomScale="80" zoomScaleNormal="80" workbookViewId="0">
      <selection activeCell="O43" sqref="O43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5" width="8.85546875" style="1"/>
    <col min="16" max="16" width="9.85546875" style="1" bestFit="1" customWidth="1"/>
    <col min="17" max="19" width="8.85546875" style="1"/>
    <col min="20" max="20" width="2.7109375" style="1" customWidth="1"/>
    <col min="21" max="16384" width="8.85546875" style="1"/>
  </cols>
  <sheetData>
    <row r="1" spans="2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2:19" s="11" customFormat="1" ht="15" customHeight="1">
      <c r="B2" s="12">
        <v>1</v>
      </c>
      <c r="C2" s="371" t="s">
        <v>76</v>
      </c>
      <c r="D2" s="372"/>
      <c r="E2" s="373"/>
      <c r="F2" s="13">
        <v>9</v>
      </c>
      <c r="G2" s="14">
        <v>8</v>
      </c>
      <c r="H2" s="15">
        <v>8</v>
      </c>
      <c r="I2" s="16">
        <v>8</v>
      </c>
      <c r="J2" s="16">
        <v>9</v>
      </c>
      <c r="K2" s="16">
        <v>8</v>
      </c>
      <c r="L2" s="16">
        <v>8</v>
      </c>
      <c r="M2" s="17">
        <v>9</v>
      </c>
      <c r="N2" s="18">
        <v>0</v>
      </c>
      <c r="O2" s="19"/>
      <c r="P2" s="20"/>
      <c r="Q2" s="21">
        <v>1</v>
      </c>
      <c r="R2" s="22">
        <v>1</v>
      </c>
      <c r="S2" s="23"/>
    </row>
    <row r="3" spans="2:19" s="11" customFormat="1" ht="13.5" customHeight="1">
      <c r="B3" s="24">
        <v>2</v>
      </c>
      <c r="C3" s="374"/>
      <c r="D3" s="375"/>
      <c r="E3" s="376"/>
      <c r="F3" s="15">
        <v>9</v>
      </c>
      <c r="G3" s="25">
        <v>9</v>
      </c>
      <c r="H3" s="15">
        <v>8</v>
      </c>
      <c r="I3" s="15">
        <v>8</v>
      </c>
      <c r="J3" s="15">
        <v>9</v>
      </c>
      <c r="K3" s="25">
        <v>8</v>
      </c>
      <c r="L3" s="25">
        <v>9</v>
      </c>
      <c r="M3" s="26">
        <v>9</v>
      </c>
      <c r="N3" s="27">
        <v>0</v>
      </c>
      <c r="O3" s="28"/>
      <c r="P3" s="29">
        <v>1</v>
      </c>
      <c r="Q3" s="30"/>
      <c r="R3" s="31"/>
      <c r="S3" s="32">
        <v>1</v>
      </c>
    </row>
    <row r="4" spans="2:19" s="11" customFormat="1" ht="13.5" customHeight="1">
      <c r="B4" s="24">
        <v>3</v>
      </c>
      <c r="C4" s="374"/>
      <c r="D4" s="375"/>
      <c r="E4" s="376"/>
      <c r="F4" s="33">
        <v>9</v>
      </c>
      <c r="G4" s="25">
        <v>8</v>
      </c>
      <c r="H4" s="15">
        <v>8</v>
      </c>
      <c r="I4" s="15">
        <v>9</v>
      </c>
      <c r="J4" s="15">
        <v>9</v>
      </c>
      <c r="K4" s="25">
        <v>8</v>
      </c>
      <c r="L4" s="25">
        <v>8</v>
      </c>
      <c r="M4" s="26">
        <v>8</v>
      </c>
      <c r="N4" s="27">
        <v>0</v>
      </c>
      <c r="O4" s="28"/>
      <c r="P4" s="29"/>
      <c r="Q4" s="30">
        <v>1</v>
      </c>
      <c r="R4" s="31">
        <v>1</v>
      </c>
      <c r="S4" s="32"/>
    </row>
    <row r="5" spans="2:19" s="11" customFormat="1" ht="13.5" customHeight="1">
      <c r="B5" s="34">
        <v>4</v>
      </c>
      <c r="C5" s="374"/>
      <c r="D5" s="375"/>
      <c r="E5" s="376"/>
      <c r="F5" s="15">
        <v>9</v>
      </c>
      <c r="G5" s="25">
        <v>9</v>
      </c>
      <c r="H5" s="15">
        <v>8</v>
      </c>
      <c r="I5" s="15">
        <v>9</v>
      </c>
      <c r="J5" s="15">
        <v>9</v>
      </c>
      <c r="K5" s="25">
        <v>9</v>
      </c>
      <c r="L5" s="25">
        <v>9</v>
      </c>
      <c r="M5" s="26">
        <v>9</v>
      </c>
      <c r="N5" s="27">
        <v>0</v>
      </c>
      <c r="O5" s="28">
        <v>1</v>
      </c>
      <c r="P5" s="29"/>
      <c r="Q5" s="30"/>
      <c r="R5" s="31"/>
      <c r="S5" s="32">
        <v>1</v>
      </c>
    </row>
    <row r="6" spans="2:19" s="11" customFormat="1" ht="13.5" customHeight="1">
      <c r="B6" s="24">
        <v>5</v>
      </c>
      <c r="C6" s="374"/>
      <c r="D6" s="375"/>
      <c r="E6" s="376"/>
      <c r="F6" s="33">
        <v>9</v>
      </c>
      <c r="G6" s="15">
        <v>9</v>
      </c>
      <c r="H6" s="15">
        <v>8</v>
      </c>
      <c r="I6" s="15">
        <v>8</v>
      </c>
      <c r="J6" s="15">
        <v>9</v>
      </c>
      <c r="K6" s="25">
        <v>8</v>
      </c>
      <c r="L6" s="25">
        <v>8</v>
      </c>
      <c r="M6" s="26">
        <v>9</v>
      </c>
      <c r="N6" s="27">
        <v>0</v>
      </c>
      <c r="O6" s="28"/>
      <c r="P6" s="29"/>
      <c r="Q6" s="30">
        <v>1</v>
      </c>
      <c r="R6" s="31">
        <v>1</v>
      </c>
      <c r="S6" s="32"/>
    </row>
    <row r="7" spans="2:19" s="11" customFormat="1" ht="13.5" customHeight="1">
      <c r="B7" s="24">
        <v>6</v>
      </c>
      <c r="C7" s="374"/>
      <c r="D7" s="375"/>
      <c r="E7" s="376"/>
      <c r="F7" s="33">
        <v>8</v>
      </c>
      <c r="G7" s="15">
        <v>8</v>
      </c>
      <c r="H7" s="15">
        <v>7</v>
      </c>
      <c r="I7" s="15">
        <v>8</v>
      </c>
      <c r="J7" s="15">
        <v>9</v>
      </c>
      <c r="K7" s="25">
        <v>8</v>
      </c>
      <c r="L7" s="25">
        <v>8</v>
      </c>
      <c r="M7" s="26">
        <v>8</v>
      </c>
      <c r="N7" s="27">
        <v>0</v>
      </c>
      <c r="O7" s="28"/>
      <c r="P7" s="29">
        <v>1</v>
      </c>
      <c r="Q7" s="30"/>
      <c r="R7" s="31"/>
      <c r="S7" s="32">
        <v>1</v>
      </c>
    </row>
    <row r="8" spans="2:19" s="11" customFormat="1" ht="13.5" customHeight="1">
      <c r="B8" s="34">
        <v>7</v>
      </c>
      <c r="C8" s="374"/>
      <c r="D8" s="375"/>
      <c r="E8" s="376"/>
      <c r="F8" s="35">
        <v>10</v>
      </c>
      <c r="G8" s="15">
        <v>10</v>
      </c>
      <c r="H8" s="15">
        <v>9</v>
      </c>
      <c r="I8" s="15">
        <v>10</v>
      </c>
      <c r="J8" s="15">
        <v>9</v>
      </c>
      <c r="K8" s="25">
        <v>10</v>
      </c>
      <c r="L8" s="25">
        <v>10</v>
      </c>
      <c r="M8" s="26">
        <v>9</v>
      </c>
      <c r="N8" s="27">
        <v>0</v>
      </c>
      <c r="O8" s="28"/>
      <c r="P8" s="29">
        <v>1</v>
      </c>
      <c r="Q8" s="30"/>
      <c r="R8" s="31">
        <v>1</v>
      </c>
      <c r="S8" s="32"/>
    </row>
    <row r="9" spans="2:19" s="11" customFormat="1" ht="13.5" customHeight="1">
      <c r="B9" s="24">
        <v>8</v>
      </c>
      <c r="C9" s="374"/>
      <c r="D9" s="375"/>
      <c r="E9" s="376"/>
      <c r="F9" s="25">
        <v>9</v>
      </c>
      <c r="G9" s="15">
        <v>9</v>
      </c>
      <c r="H9" s="15">
        <v>9</v>
      </c>
      <c r="I9" s="15">
        <v>9</v>
      </c>
      <c r="J9" s="15">
        <v>9</v>
      </c>
      <c r="K9" s="25">
        <v>9</v>
      </c>
      <c r="L9" s="25">
        <v>9</v>
      </c>
      <c r="M9" s="26">
        <v>9</v>
      </c>
      <c r="N9" s="27">
        <v>0</v>
      </c>
      <c r="O9" s="28"/>
      <c r="P9" s="29"/>
      <c r="Q9" s="30">
        <v>1</v>
      </c>
      <c r="R9" s="31">
        <v>1</v>
      </c>
      <c r="S9" s="32"/>
    </row>
    <row r="10" spans="2:19" s="11" customFormat="1" ht="13.5" customHeight="1">
      <c r="B10" s="24">
        <v>9</v>
      </c>
      <c r="C10" s="374"/>
      <c r="D10" s="375"/>
      <c r="E10" s="376"/>
      <c r="F10" s="25">
        <v>9</v>
      </c>
      <c r="G10" s="15">
        <v>9</v>
      </c>
      <c r="H10" s="15">
        <v>8</v>
      </c>
      <c r="I10" s="15">
        <v>8</v>
      </c>
      <c r="J10" s="15">
        <v>9</v>
      </c>
      <c r="K10" s="25">
        <v>8</v>
      </c>
      <c r="L10" s="25">
        <v>8</v>
      </c>
      <c r="M10" s="26">
        <v>8</v>
      </c>
      <c r="N10" s="27">
        <v>0</v>
      </c>
      <c r="O10" s="28"/>
      <c r="P10" s="29">
        <v>1</v>
      </c>
      <c r="Q10" s="30"/>
      <c r="R10" s="31"/>
      <c r="S10" s="32">
        <v>1</v>
      </c>
    </row>
    <row r="11" spans="2:19" s="11" customFormat="1" ht="13.5" customHeight="1">
      <c r="B11" s="34">
        <v>10</v>
      </c>
      <c r="C11" s="374"/>
      <c r="D11" s="375"/>
      <c r="E11" s="376"/>
      <c r="F11" s="25">
        <v>9</v>
      </c>
      <c r="G11" s="15">
        <v>9</v>
      </c>
      <c r="H11" s="15">
        <v>8</v>
      </c>
      <c r="I11" s="15">
        <v>8</v>
      </c>
      <c r="J11" s="15">
        <v>9</v>
      </c>
      <c r="K11" s="25">
        <v>8</v>
      </c>
      <c r="L11" s="15">
        <v>8</v>
      </c>
      <c r="M11" s="26">
        <v>9</v>
      </c>
      <c r="N11" s="27">
        <v>0</v>
      </c>
      <c r="O11" s="28"/>
      <c r="P11" s="29">
        <v>1</v>
      </c>
      <c r="Q11" s="30"/>
      <c r="R11" s="31">
        <v>1</v>
      </c>
      <c r="S11" s="32"/>
    </row>
    <row r="12" spans="2:19" s="36" customFormat="1" ht="13.5" customHeight="1">
      <c r="B12" s="37">
        <v>11</v>
      </c>
      <c r="C12" s="374"/>
      <c r="D12" s="375"/>
      <c r="E12" s="376"/>
      <c r="F12" s="38">
        <v>9</v>
      </c>
      <c r="G12" s="39">
        <v>9</v>
      </c>
      <c r="H12" s="39">
        <v>9</v>
      </c>
      <c r="I12" s="39">
        <v>8</v>
      </c>
      <c r="J12" s="39">
        <v>9</v>
      </c>
      <c r="K12" s="39">
        <v>9</v>
      </c>
      <c r="L12" s="39">
        <v>9</v>
      </c>
      <c r="M12" s="40">
        <v>9</v>
      </c>
      <c r="N12" s="27">
        <v>0</v>
      </c>
      <c r="O12" s="28"/>
      <c r="P12" s="29"/>
      <c r="Q12" s="30">
        <v>1</v>
      </c>
      <c r="R12" s="31"/>
      <c r="S12" s="32">
        <v>1</v>
      </c>
    </row>
    <row r="13" spans="2:19" s="36" customFormat="1" ht="13.5" customHeight="1">
      <c r="B13" s="24">
        <v>12</v>
      </c>
      <c r="C13" s="374"/>
      <c r="D13" s="375"/>
      <c r="E13" s="376"/>
      <c r="F13" s="38">
        <v>9</v>
      </c>
      <c r="G13" s="39">
        <v>9</v>
      </c>
      <c r="H13" s="39">
        <v>9</v>
      </c>
      <c r="I13" s="39">
        <v>9</v>
      </c>
      <c r="J13" s="39">
        <v>9</v>
      </c>
      <c r="K13" s="39">
        <v>9</v>
      </c>
      <c r="L13" s="39">
        <v>9</v>
      </c>
      <c r="M13" s="40">
        <v>9</v>
      </c>
      <c r="N13" s="27">
        <v>0</v>
      </c>
      <c r="O13" s="28"/>
      <c r="P13" s="29"/>
      <c r="Q13" s="30">
        <v>1</v>
      </c>
      <c r="R13" s="31">
        <v>1</v>
      </c>
      <c r="S13" s="32"/>
    </row>
    <row r="14" spans="2:19" s="36" customFormat="1" ht="13.5" customHeight="1">
      <c r="B14" s="34">
        <v>13</v>
      </c>
      <c r="C14" s="374"/>
      <c r="D14" s="375"/>
      <c r="E14" s="376"/>
      <c r="F14" s="38">
        <v>9</v>
      </c>
      <c r="G14" s="39">
        <v>9</v>
      </c>
      <c r="H14" s="39">
        <v>9</v>
      </c>
      <c r="I14" s="39">
        <v>8</v>
      </c>
      <c r="J14" s="39">
        <v>9</v>
      </c>
      <c r="K14" s="39">
        <v>8</v>
      </c>
      <c r="L14" s="39">
        <v>8</v>
      </c>
      <c r="M14" s="40">
        <v>9</v>
      </c>
      <c r="N14" s="27">
        <v>0</v>
      </c>
      <c r="O14" s="28"/>
      <c r="P14" s="29"/>
      <c r="Q14" s="30">
        <v>1</v>
      </c>
      <c r="R14" s="31">
        <v>1</v>
      </c>
      <c r="S14" s="32"/>
    </row>
    <row r="15" spans="2:19" s="36" customFormat="1" ht="13.5" customHeight="1">
      <c r="B15" s="37">
        <v>14</v>
      </c>
      <c r="C15" s="374"/>
      <c r="D15" s="375"/>
      <c r="E15" s="376"/>
      <c r="F15" s="212">
        <v>9</v>
      </c>
      <c r="G15" s="213">
        <v>8</v>
      </c>
      <c r="H15" s="213">
        <v>7</v>
      </c>
      <c r="I15" s="213">
        <v>7</v>
      </c>
      <c r="J15" s="213">
        <v>9</v>
      </c>
      <c r="K15" s="213">
        <v>9</v>
      </c>
      <c r="L15" s="213">
        <v>9</v>
      </c>
      <c r="M15" s="214">
        <v>9</v>
      </c>
      <c r="N15" s="215">
        <v>0</v>
      </c>
      <c r="O15" s="216">
        <v>1</v>
      </c>
      <c r="P15" s="217"/>
      <c r="Q15" s="218"/>
      <c r="R15" s="219"/>
      <c r="S15" s="220">
        <v>1</v>
      </c>
    </row>
    <row r="16" spans="2:19" s="36" customFormat="1" ht="13.5" customHeight="1">
      <c r="B16" s="24">
        <v>15</v>
      </c>
      <c r="C16" s="374"/>
      <c r="D16" s="375"/>
      <c r="E16" s="376"/>
      <c r="F16" s="212">
        <v>9</v>
      </c>
      <c r="G16" s="213">
        <v>9</v>
      </c>
      <c r="H16" s="213">
        <v>9</v>
      </c>
      <c r="I16" s="213">
        <v>9</v>
      </c>
      <c r="J16" s="213">
        <v>9</v>
      </c>
      <c r="K16" s="213">
        <v>9</v>
      </c>
      <c r="L16" s="213">
        <v>8</v>
      </c>
      <c r="M16" s="214">
        <v>9</v>
      </c>
      <c r="N16" s="215">
        <v>0</v>
      </c>
      <c r="O16" s="216"/>
      <c r="P16" s="217"/>
      <c r="Q16" s="218">
        <v>1</v>
      </c>
      <c r="R16" s="219"/>
      <c r="S16" s="220">
        <v>1</v>
      </c>
    </row>
    <row r="17" spans="1:19" s="36" customFormat="1" ht="13.5" customHeight="1">
      <c r="B17" s="34">
        <v>16</v>
      </c>
      <c r="C17" s="374"/>
      <c r="D17" s="375"/>
      <c r="E17" s="376"/>
      <c r="F17" s="212">
        <v>9</v>
      </c>
      <c r="G17" s="213">
        <v>9</v>
      </c>
      <c r="H17" s="213">
        <v>9</v>
      </c>
      <c r="I17" s="213">
        <v>9</v>
      </c>
      <c r="J17" s="213">
        <v>9</v>
      </c>
      <c r="K17" s="213">
        <v>8</v>
      </c>
      <c r="L17" s="213">
        <v>9</v>
      </c>
      <c r="M17" s="214">
        <v>8</v>
      </c>
      <c r="N17" s="215">
        <v>0</v>
      </c>
      <c r="O17" s="216"/>
      <c r="P17" s="217">
        <v>1</v>
      </c>
      <c r="Q17" s="218"/>
      <c r="R17" s="219">
        <v>1</v>
      </c>
      <c r="S17" s="220"/>
    </row>
    <row r="18" spans="1:19" s="36" customFormat="1" ht="13.5" customHeight="1" thickBot="1">
      <c r="B18" s="37">
        <v>17</v>
      </c>
      <c r="C18" s="377"/>
      <c r="D18" s="378"/>
      <c r="E18" s="379"/>
      <c r="F18" s="42">
        <v>10</v>
      </c>
      <c r="G18" s="43">
        <v>10</v>
      </c>
      <c r="H18" s="43">
        <v>10</v>
      </c>
      <c r="I18" s="43">
        <v>10</v>
      </c>
      <c r="J18" s="43">
        <v>10</v>
      </c>
      <c r="K18" s="43">
        <v>10</v>
      </c>
      <c r="L18" s="43">
        <v>10</v>
      </c>
      <c r="M18" s="44">
        <v>10</v>
      </c>
      <c r="N18" s="45">
        <v>0</v>
      </c>
      <c r="O18" s="46"/>
      <c r="P18" s="47">
        <v>1</v>
      </c>
      <c r="Q18" s="48"/>
      <c r="R18" s="49">
        <v>1</v>
      </c>
      <c r="S18" s="50"/>
    </row>
    <row r="19" spans="1:19" s="62" customFormat="1" ht="16.899999999999999" customHeigh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56">
        <f>SUM(N2:N18)</f>
        <v>0</v>
      </c>
      <c r="O19" s="57">
        <f>SUM(O2:O18)</f>
        <v>2</v>
      </c>
      <c r="P19" s="58">
        <f>SUM(P2:P18)</f>
        <v>7</v>
      </c>
      <c r="Q19" s="59">
        <f>SUM(Q2:Q18)</f>
        <v>8</v>
      </c>
      <c r="R19" s="60">
        <f t="shared" ref="R19:S19" si="0">SUM(R2:R18)</f>
        <v>10</v>
      </c>
      <c r="S19" s="61">
        <f t="shared" si="0"/>
        <v>7</v>
      </c>
    </row>
    <row r="20" spans="1:19" s="62" customFormat="1" ht="17.45" customHeight="1" thickBot="1">
      <c r="A20" s="51"/>
      <c r="B20" s="52"/>
      <c r="C20" s="53"/>
      <c r="D20" s="53"/>
      <c r="E20" s="54"/>
      <c r="F20" s="52"/>
      <c r="G20" s="52"/>
      <c r="H20" s="55"/>
      <c r="I20" s="52"/>
      <c r="J20" s="52"/>
      <c r="K20" s="52"/>
      <c r="L20" s="52"/>
      <c r="M20" s="52"/>
      <c r="N20" s="63">
        <f>N19/B27</f>
        <v>0</v>
      </c>
      <c r="O20" s="64">
        <f>O19/B27</f>
        <v>0.11764705882352941</v>
      </c>
      <c r="P20" s="65">
        <f>P19/B27</f>
        <v>0.41176470588235292</v>
      </c>
      <c r="Q20" s="66">
        <f>Q19/B27</f>
        <v>0.47058823529411764</v>
      </c>
      <c r="R20" s="67">
        <f>R19/B27</f>
        <v>0.58823529411764708</v>
      </c>
      <c r="S20" s="68">
        <f>S19/B27</f>
        <v>0.41176470588235292</v>
      </c>
    </row>
    <row r="21" spans="1:19" s="62" customFormat="1" ht="17.45" customHeight="1">
      <c r="A21" s="51"/>
      <c r="B21" s="52"/>
      <c r="C21" s="53"/>
      <c r="D21" s="53"/>
      <c r="E21" s="54"/>
      <c r="F21" s="52"/>
      <c r="G21" s="52"/>
      <c r="H21" s="55"/>
      <c r="I21" s="52"/>
      <c r="J21" s="52"/>
      <c r="K21" s="52"/>
      <c r="L21" s="52"/>
      <c r="M21" s="52"/>
      <c r="N21" s="69"/>
      <c r="O21" s="69"/>
      <c r="P21" s="69"/>
      <c r="Q21" s="69"/>
      <c r="R21" s="69"/>
      <c r="S21" s="69"/>
    </row>
    <row r="22" spans="1:19" s="62" customFormat="1" ht="13.5" customHeight="1" thickBot="1">
      <c r="A22" s="51"/>
      <c r="B22" s="52"/>
      <c r="C22" s="53"/>
      <c r="D22" s="53"/>
      <c r="E22" s="54"/>
      <c r="F22" s="52"/>
      <c r="G22" s="52"/>
      <c r="H22" s="55"/>
      <c r="I22" s="52"/>
      <c r="J22" s="52"/>
      <c r="K22" s="52"/>
      <c r="L22" s="52"/>
      <c r="M22" s="52"/>
      <c r="N22" s="69"/>
      <c r="O22" s="52"/>
      <c r="P22" s="52"/>
      <c r="Q22" s="52"/>
      <c r="R22" s="52"/>
      <c r="S22" s="52"/>
    </row>
    <row r="23" spans="1:19" ht="13.9" customHeight="1">
      <c r="A23" s="322" t="str">
        <f>C2</f>
        <v>FARMACIA N°18 - SALZANO</v>
      </c>
      <c r="B23" s="312" t="e">
        <f>'F 1'!B20:M22</f>
        <v>#VALUE!</v>
      </c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4"/>
      <c r="N23" s="1"/>
    </row>
    <row r="24" spans="1:19" ht="4.1500000000000004" customHeight="1">
      <c r="A24" s="323"/>
      <c r="B24" s="315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7"/>
      <c r="N24" s="1"/>
    </row>
    <row r="25" spans="1:19" ht="5.45" customHeight="1" thickBot="1">
      <c r="A25" s="323"/>
      <c r="B25" s="318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0"/>
      <c r="N25" s="1"/>
    </row>
    <row r="26" spans="1:19" ht="77.25" thickBot="1">
      <c r="A26" s="323"/>
      <c r="B26" s="70" t="s">
        <v>42</v>
      </c>
      <c r="C26" s="70" t="s">
        <v>43</v>
      </c>
      <c r="D26" s="71"/>
      <c r="E26" s="72"/>
      <c r="F26" s="111" t="str">
        <f>F1</f>
        <v>professionalità del personale</v>
      </c>
      <c r="G26" s="112" t="s">
        <v>3</v>
      </c>
      <c r="H26" s="112" t="s">
        <v>4</v>
      </c>
      <c r="I26" s="112" t="s">
        <v>5</v>
      </c>
      <c r="J26" s="112" t="s">
        <v>6</v>
      </c>
      <c r="K26" s="112" t="s">
        <v>40</v>
      </c>
      <c r="L26" s="112" t="s">
        <v>41</v>
      </c>
      <c r="M26" s="113" t="s">
        <v>7</v>
      </c>
      <c r="N26" s="1"/>
    </row>
    <row r="27" spans="1:19" ht="12.6" customHeight="1">
      <c r="A27" s="323"/>
      <c r="B27" s="328">
        <f>COUNTA(B2:B18)</f>
        <v>17</v>
      </c>
      <c r="C27" s="138">
        <v>10</v>
      </c>
      <c r="D27" s="344" t="str">
        <f>RIASSUNTIVO!E4</f>
        <v>SODDISFATTI</v>
      </c>
      <c r="E27" s="340" t="s">
        <v>24</v>
      </c>
      <c r="F27" s="342">
        <f t="shared" ref="F27:M27" si="1">(COUNTIF(F2:F18,10)+COUNTIF(F2:F18,9))/$B$27</f>
        <v>0.94117647058823528</v>
      </c>
      <c r="G27" s="307">
        <f t="shared" si="1"/>
        <v>0.76470588235294112</v>
      </c>
      <c r="H27" s="307">
        <f t="shared" si="1"/>
        <v>0.47058823529411764</v>
      </c>
      <c r="I27" s="307">
        <f t="shared" si="1"/>
        <v>0.47058823529411764</v>
      </c>
      <c r="J27" s="307">
        <f t="shared" si="1"/>
        <v>1</v>
      </c>
      <c r="K27" s="307">
        <f t="shared" si="1"/>
        <v>0.47058823529411764</v>
      </c>
      <c r="L27" s="307">
        <f t="shared" si="1"/>
        <v>0.52941176470588236</v>
      </c>
      <c r="M27" s="308">
        <f t="shared" si="1"/>
        <v>0.76470588235294112</v>
      </c>
      <c r="N27" s="356">
        <f>AVERAGE(F27:M28)+AVERAGE(F29:M31)</f>
        <v>1</v>
      </c>
      <c r="O27" s="395">
        <f>AVERAGE(F27:M28)</f>
        <v>0.67647058823529405</v>
      </c>
      <c r="P27" s="136">
        <f>COUNTIF($F$2:$M$18,C27)/($B$27*8)</f>
        <v>9.5588235294117641E-2</v>
      </c>
    </row>
    <row r="28" spans="1:19" ht="12.6" customHeight="1">
      <c r="A28" s="323"/>
      <c r="B28" s="329"/>
      <c r="C28" s="139">
        <v>9</v>
      </c>
      <c r="D28" s="345"/>
      <c r="E28" s="341"/>
      <c r="F28" s="343"/>
      <c r="G28" s="249"/>
      <c r="H28" s="249"/>
      <c r="I28" s="249"/>
      <c r="J28" s="249"/>
      <c r="K28" s="249"/>
      <c r="L28" s="249"/>
      <c r="M28" s="309"/>
      <c r="N28" s="357"/>
      <c r="O28" s="396"/>
      <c r="P28" s="137">
        <f t="shared" ref="P28:P36" si="2">COUNTIF($F$2:$M$18,C28)/($B$27*8)</f>
        <v>0.58088235294117652</v>
      </c>
    </row>
    <row r="29" spans="1:19" ht="12.6" customHeight="1">
      <c r="A29" s="323"/>
      <c r="B29" s="329"/>
      <c r="C29" s="143">
        <v>8</v>
      </c>
      <c r="D29" s="345"/>
      <c r="E29" s="363" t="s">
        <v>23</v>
      </c>
      <c r="F29" s="346">
        <f t="shared" ref="F29:M29" si="3">(COUNTIF(F2:F18,8) + COUNTIF(F2:F18,7) + COUNTIF(F2:F18,6))/$B$27</f>
        <v>5.8823529411764705E-2</v>
      </c>
      <c r="G29" s="292">
        <f t="shared" si="3"/>
        <v>0.23529411764705882</v>
      </c>
      <c r="H29" s="292">
        <f t="shared" si="3"/>
        <v>0.52941176470588236</v>
      </c>
      <c r="I29" s="292">
        <f t="shared" si="3"/>
        <v>0.52941176470588236</v>
      </c>
      <c r="J29" s="292">
        <f t="shared" si="3"/>
        <v>0</v>
      </c>
      <c r="K29" s="292">
        <f t="shared" si="3"/>
        <v>0.52941176470588236</v>
      </c>
      <c r="L29" s="292">
        <f t="shared" si="3"/>
        <v>0.47058823529411764</v>
      </c>
      <c r="M29" s="349">
        <f t="shared" si="3"/>
        <v>0.23529411764705882</v>
      </c>
      <c r="N29" s="357"/>
      <c r="O29" s="389">
        <f>AVERAGE(F29:M31)</f>
        <v>0.3235294117647059</v>
      </c>
      <c r="P29" s="144">
        <f t="shared" si="2"/>
        <v>0.3014705882352941</v>
      </c>
    </row>
    <row r="30" spans="1:19" ht="12.6" customHeight="1">
      <c r="A30" s="323"/>
      <c r="B30" s="329"/>
      <c r="C30" s="143">
        <v>7</v>
      </c>
      <c r="D30" s="345"/>
      <c r="E30" s="363"/>
      <c r="F30" s="347"/>
      <c r="G30" s="293"/>
      <c r="H30" s="293"/>
      <c r="I30" s="293"/>
      <c r="J30" s="293"/>
      <c r="K30" s="293"/>
      <c r="L30" s="293"/>
      <c r="M30" s="350"/>
      <c r="N30" s="357"/>
      <c r="O30" s="390"/>
      <c r="P30" s="144">
        <f t="shared" si="2"/>
        <v>2.2058823529411766E-2</v>
      </c>
    </row>
    <row r="31" spans="1:19" ht="12.6" customHeight="1" thickBot="1">
      <c r="A31" s="323"/>
      <c r="B31" s="329"/>
      <c r="C31" s="143">
        <v>6</v>
      </c>
      <c r="D31" s="345"/>
      <c r="E31" s="363"/>
      <c r="F31" s="348"/>
      <c r="G31" s="294"/>
      <c r="H31" s="294"/>
      <c r="I31" s="294"/>
      <c r="J31" s="294"/>
      <c r="K31" s="294"/>
      <c r="L31" s="294"/>
      <c r="M31" s="351"/>
      <c r="N31" s="358"/>
      <c r="O31" s="390"/>
      <c r="P31" s="144">
        <f t="shared" si="2"/>
        <v>0</v>
      </c>
    </row>
    <row r="32" spans="1:19" ht="12.6" customHeight="1">
      <c r="A32" s="323"/>
      <c r="B32" s="329"/>
      <c r="C32" s="73">
        <v>5</v>
      </c>
      <c r="D32" s="361" t="str">
        <f>RIASSUNTIVO!E9</f>
        <v>INSODDISFATTI</v>
      </c>
      <c r="E32" s="382" t="s">
        <v>22</v>
      </c>
      <c r="F32" s="295">
        <f t="shared" ref="F32:M32" si="4">(COUNTIF(F2:F18,5) + COUNTIF(F2:F18,4) + COUNTIF(F2:F18,3))/$B$27</f>
        <v>0</v>
      </c>
      <c r="G32" s="298">
        <f t="shared" si="4"/>
        <v>0</v>
      </c>
      <c r="H32" s="298">
        <f t="shared" si="4"/>
        <v>0</v>
      </c>
      <c r="I32" s="298">
        <f t="shared" si="4"/>
        <v>0</v>
      </c>
      <c r="J32" s="298">
        <f t="shared" si="4"/>
        <v>0</v>
      </c>
      <c r="K32" s="298">
        <f t="shared" si="4"/>
        <v>0</v>
      </c>
      <c r="L32" s="298">
        <f t="shared" si="4"/>
        <v>0</v>
      </c>
      <c r="M32" s="364">
        <f t="shared" si="4"/>
        <v>0</v>
      </c>
      <c r="N32" s="356">
        <f>AVERAGE(F32:M34)+AVERAGE(F35:M36)</f>
        <v>0</v>
      </c>
      <c r="O32" s="393">
        <f>AVERAGE(F32:M34)</f>
        <v>0</v>
      </c>
      <c r="P32" s="116">
        <f t="shared" si="2"/>
        <v>0</v>
      </c>
    </row>
    <row r="33" spans="1:16" ht="12.6" customHeight="1">
      <c r="A33" s="323"/>
      <c r="B33" s="329"/>
      <c r="C33" s="73">
        <v>4</v>
      </c>
      <c r="D33" s="361"/>
      <c r="E33" s="382"/>
      <c r="F33" s="296"/>
      <c r="G33" s="299"/>
      <c r="H33" s="299"/>
      <c r="I33" s="299"/>
      <c r="J33" s="299"/>
      <c r="K33" s="299"/>
      <c r="L33" s="299"/>
      <c r="M33" s="365"/>
      <c r="N33" s="357"/>
      <c r="O33" s="394"/>
      <c r="P33" s="116">
        <f t="shared" si="2"/>
        <v>0</v>
      </c>
    </row>
    <row r="34" spans="1:16" ht="12.6" customHeight="1">
      <c r="A34" s="323"/>
      <c r="B34" s="329"/>
      <c r="C34" s="73">
        <v>3</v>
      </c>
      <c r="D34" s="361"/>
      <c r="E34" s="382"/>
      <c r="F34" s="297"/>
      <c r="G34" s="300"/>
      <c r="H34" s="300"/>
      <c r="I34" s="300"/>
      <c r="J34" s="300"/>
      <c r="K34" s="300"/>
      <c r="L34" s="300"/>
      <c r="M34" s="366"/>
      <c r="N34" s="357"/>
      <c r="O34" s="394"/>
      <c r="P34" s="116">
        <f t="shared" si="2"/>
        <v>0</v>
      </c>
    </row>
    <row r="35" spans="1:16" ht="12.6" customHeight="1">
      <c r="A35" s="323"/>
      <c r="B35" s="329"/>
      <c r="C35" s="74">
        <v>2</v>
      </c>
      <c r="D35" s="361"/>
      <c r="E35" s="367" t="s">
        <v>25</v>
      </c>
      <c r="F35" s="369">
        <f t="shared" ref="F35:M35" si="5">(COUNTIF(F2:F18,2)+COUNTIF(F2:F18,1))/$B$27</f>
        <v>0</v>
      </c>
      <c r="G35" s="250">
        <f t="shared" si="5"/>
        <v>0</v>
      </c>
      <c r="H35" s="250">
        <f t="shared" si="5"/>
        <v>0</v>
      </c>
      <c r="I35" s="250">
        <f t="shared" si="5"/>
        <v>0</v>
      </c>
      <c r="J35" s="250">
        <f t="shared" si="5"/>
        <v>0</v>
      </c>
      <c r="K35" s="250">
        <f t="shared" si="5"/>
        <v>0</v>
      </c>
      <c r="L35" s="250">
        <f t="shared" si="5"/>
        <v>0</v>
      </c>
      <c r="M35" s="359">
        <f t="shared" si="5"/>
        <v>0</v>
      </c>
      <c r="N35" s="357"/>
      <c r="O35" s="391">
        <f>AVERAGE(F35:M36)</f>
        <v>0</v>
      </c>
      <c r="P35" s="117">
        <f t="shared" si="2"/>
        <v>0</v>
      </c>
    </row>
    <row r="36" spans="1:16" ht="14.45" customHeight="1" thickBot="1">
      <c r="A36" s="323"/>
      <c r="B36" s="330"/>
      <c r="C36" s="75">
        <v>1</v>
      </c>
      <c r="D36" s="362"/>
      <c r="E36" s="368"/>
      <c r="F36" s="370"/>
      <c r="G36" s="321"/>
      <c r="H36" s="321"/>
      <c r="I36" s="321"/>
      <c r="J36" s="321"/>
      <c r="K36" s="321"/>
      <c r="L36" s="321"/>
      <c r="M36" s="360"/>
      <c r="N36" s="358"/>
      <c r="O36" s="392"/>
      <c r="P36" s="118">
        <f t="shared" si="2"/>
        <v>0</v>
      </c>
    </row>
    <row r="37" spans="1:16" ht="14.45" customHeight="1" thickBot="1">
      <c r="A37" s="323"/>
      <c r="B37" s="387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8"/>
      <c r="N37" s="388"/>
      <c r="O37" s="388"/>
      <c r="P37" s="388"/>
    </row>
    <row r="38" spans="1:16" s="76" customFormat="1" ht="26.25" thickBot="1">
      <c r="A38" s="324"/>
      <c r="B38" s="325" t="s">
        <v>44</v>
      </c>
      <c r="C38" s="326"/>
      <c r="D38" s="326"/>
      <c r="E38" s="327"/>
      <c r="F38" s="131">
        <f>AVERAGE(F2:F18)</f>
        <v>9.0588235294117645</v>
      </c>
      <c r="G38" s="132">
        <f t="shared" ref="G38:M38" si="6">AVERAGE(G2:G18)</f>
        <v>8.882352941176471</v>
      </c>
      <c r="H38" s="132">
        <f t="shared" si="6"/>
        <v>8.4117647058823533</v>
      </c>
      <c r="I38" s="132">
        <f t="shared" si="6"/>
        <v>8.5294117647058822</v>
      </c>
      <c r="J38" s="132">
        <f t="shared" si="6"/>
        <v>9.0588235294117645</v>
      </c>
      <c r="K38" s="132">
        <f t="shared" si="6"/>
        <v>8.5882352941176467</v>
      </c>
      <c r="L38" s="132">
        <f t="shared" si="6"/>
        <v>8.6470588235294112</v>
      </c>
      <c r="M38" s="133">
        <f t="shared" si="6"/>
        <v>8.8235294117647065</v>
      </c>
      <c r="N38" s="183">
        <f>AVERAGE(F38:M38)</f>
        <v>8.75</v>
      </c>
    </row>
  </sheetData>
  <mergeCells count="51">
    <mergeCell ref="B37:P37"/>
    <mergeCell ref="N27:N31"/>
    <mergeCell ref="C1:E1"/>
    <mergeCell ref="C2:E18"/>
    <mergeCell ref="N32:N36"/>
    <mergeCell ref="F32:F34"/>
    <mergeCell ref="G32:G34"/>
    <mergeCell ref="H32:H34"/>
    <mergeCell ref="I32:I34"/>
    <mergeCell ref="J32:J34"/>
    <mergeCell ref="K32:K34"/>
    <mergeCell ref="L32:L34"/>
    <mergeCell ref="L35:L36"/>
    <mergeCell ref="M35:M36"/>
    <mergeCell ref="D32:D36"/>
    <mergeCell ref="E32:E34"/>
    <mergeCell ref="H35:H36"/>
    <mergeCell ref="I35:I36"/>
    <mergeCell ref="M27:M28"/>
    <mergeCell ref="L27:L28"/>
    <mergeCell ref="O29:O31"/>
    <mergeCell ref="O35:O36"/>
    <mergeCell ref="O32:O34"/>
    <mergeCell ref="O27:O28"/>
    <mergeCell ref="K29:K31"/>
    <mergeCell ref="L29:L31"/>
    <mergeCell ref="M29:M31"/>
    <mergeCell ref="I27:I28"/>
    <mergeCell ref="J27:J28"/>
    <mergeCell ref="K27:K28"/>
    <mergeCell ref="A23:A38"/>
    <mergeCell ref="B23:M25"/>
    <mergeCell ref="B27:B36"/>
    <mergeCell ref="D27:D31"/>
    <mergeCell ref="E27:E28"/>
    <mergeCell ref="F27:F28"/>
    <mergeCell ref="G27:G28"/>
    <mergeCell ref="H27:H28"/>
    <mergeCell ref="B38:E38"/>
    <mergeCell ref="E35:E36"/>
    <mergeCell ref="F35:F36"/>
    <mergeCell ref="G35:G36"/>
    <mergeCell ref="J35:J36"/>
    <mergeCell ref="K35:K36"/>
    <mergeCell ref="M32:M34"/>
    <mergeCell ref="E29:E31"/>
    <mergeCell ref="F29:F31"/>
    <mergeCell ref="G29:G31"/>
    <mergeCell ref="H29:H31"/>
    <mergeCell ref="I29:I31"/>
    <mergeCell ref="J29:J31"/>
  </mergeCells>
  <printOptions horizontalCentered="1"/>
  <pageMargins left="0.17" right="0.17" top="0.5" bottom="0.63" header="0.23622047244094491" footer="0.51181102362204722"/>
  <pageSetup paperSize="9" scale="6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2:N17"/>
  <sheetViews>
    <sheetView workbookViewId="0">
      <selection activeCell="G17" sqref="G17"/>
    </sheetView>
  </sheetViews>
  <sheetFormatPr defaultColWidth="9.140625" defaultRowHeight="12.75"/>
  <cols>
    <col min="1" max="2" width="9.140625" style="2"/>
    <col min="3" max="3" width="15.42578125" style="2" customWidth="1"/>
    <col min="4" max="4" width="31.5703125" style="1" customWidth="1"/>
    <col min="5" max="16384" width="9.140625" style="1"/>
  </cols>
  <sheetData>
    <row r="2" spans="1:14">
      <c r="A2" s="2" t="s">
        <v>17</v>
      </c>
      <c r="B2" s="397" t="s">
        <v>19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</row>
    <row r="3" spans="1:14">
      <c r="A3" s="2" t="s">
        <v>18</v>
      </c>
      <c r="B3" s="397" t="s">
        <v>20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13.5" thickBot="1"/>
    <row r="6" spans="1:14" ht="22.5" thickTop="1" thickBot="1">
      <c r="B6" s="398" t="s">
        <v>21</v>
      </c>
      <c r="C6" s="399"/>
      <c r="D6" s="400"/>
    </row>
    <row r="7" spans="1:14" ht="13.5" thickTop="1">
      <c r="B7" s="184">
        <v>1</v>
      </c>
      <c r="C7" s="185" t="s">
        <v>15</v>
      </c>
      <c r="D7" s="186" t="s">
        <v>25</v>
      </c>
    </row>
    <row r="8" spans="1:14">
      <c r="B8" s="187">
        <v>2</v>
      </c>
      <c r="C8" s="188" t="s">
        <v>15</v>
      </c>
      <c r="D8" s="145" t="s">
        <v>25</v>
      </c>
    </row>
    <row r="9" spans="1:14">
      <c r="B9" s="189">
        <v>3</v>
      </c>
      <c r="C9" s="190" t="s">
        <v>15</v>
      </c>
      <c r="D9" s="146" t="s">
        <v>22</v>
      </c>
    </row>
    <row r="10" spans="1:14">
      <c r="B10" s="189">
        <v>4</v>
      </c>
      <c r="C10" s="190" t="s">
        <v>15</v>
      </c>
      <c r="D10" s="146" t="s">
        <v>22</v>
      </c>
    </row>
    <row r="11" spans="1:14">
      <c r="B11" s="189">
        <v>5</v>
      </c>
      <c r="C11" s="190" t="s">
        <v>15</v>
      </c>
      <c r="D11" s="146" t="s">
        <v>22</v>
      </c>
    </row>
    <row r="12" spans="1:14">
      <c r="B12" s="191">
        <v>6</v>
      </c>
      <c r="C12" s="192" t="s">
        <v>16</v>
      </c>
      <c r="D12" s="147" t="s">
        <v>23</v>
      </c>
    </row>
    <row r="13" spans="1:14">
      <c r="B13" s="191">
        <v>7</v>
      </c>
      <c r="C13" s="192" t="s">
        <v>16</v>
      </c>
      <c r="D13" s="147" t="s">
        <v>23</v>
      </c>
    </row>
    <row r="14" spans="1:14">
      <c r="B14" s="191">
        <v>8</v>
      </c>
      <c r="C14" s="192" t="s">
        <v>16</v>
      </c>
      <c r="D14" s="147" t="s">
        <v>23</v>
      </c>
    </row>
    <row r="15" spans="1:14">
      <c r="B15" s="193">
        <v>9</v>
      </c>
      <c r="C15" s="194" t="s">
        <v>14</v>
      </c>
      <c r="D15" s="148" t="s">
        <v>24</v>
      </c>
    </row>
    <row r="16" spans="1:14" ht="13.5" thickBot="1">
      <c r="B16" s="195">
        <v>10</v>
      </c>
      <c r="C16" s="196" t="s">
        <v>14</v>
      </c>
      <c r="D16" s="149" t="s">
        <v>24</v>
      </c>
    </row>
    <row r="17" ht="13.5" thickTop="1"/>
  </sheetData>
  <mergeCells count="4">
    <mergeCell ref="B2:N2"/>
    <mergeCell ref="B3:N3"/>
    <mergeCell ref="B4:N4"/>
    <mergeCell ref="B6:D6"/>
  </mergeCells>
  <pageMargins left="0.7" right="0.7" top="0.75" bottom="0.75" header="0.3" footer="0.3"/>
  <pageSetup paperSize="9"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80" zoomScaleSheetLayoutView="80" workbookViewId="0">
      <selection activeCell="J5" sqref="J5"/>
    </sheetView>
  </sheetViews>
  <sheetFormatPr defaultColWidth="8.85546875" defaultRowHeight="12.75"/>
  <cols>
    <col min="1" max="1" width="6.7109375" style="1" customWidth="1"/>
    <col min="2" max="2" width="13.7109375" style="1" customWidth="1"/>
    <col min="3" max="3" width="7.42578125" style="1" customWidth="1"/>
    <col min="4" max="4" width="17.4257812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 t="s">
        <v>45</v>
      </c>
      <c r="D2" s="372"/>
      <c r="E2" s="373"/>
      <c r="F2" s="119">
        <v>10</v>
      </c>
      <c r="G2" s="120">
        <v>10</v>
      </c>
      <c r="H2" s="39">
        <v>9</v>
      </c>
      <c r="I2" s="121">
        <v>10</v>
      </c>
      <c r="J2" s="121">
        <v>10</v>
      </c>
      <c r="K2" s="121">
        <v>9</v>
      </c>
      <c r="L2" s="121">
        <v>10</v>
      </c>
      <c r="M2" s="122">
        <v>10</v>
      </c>
      <c r="N2" s="198">
        <v>0</v>
      </c>
      <c r="O2" s="101"/>
      <c r="P2" s="102">
        <v>1</v>
      </c>
      <c r="Q2" s="103"/>
      <c r="R2" s="19"/>
      <c r="S2" s="21">
        <v>1</v>
      </c>
    </row>
    <row r="3" spans="1:19" s="11" customFormat="1" ht="13.5" customHeight="1">
      <c r="B3" s="24">
        <v>2</v>
      </c>
      <c r="C3" s="374"/>
      <c r="D3" s="375"/>
      <c r="E3" s="376"/>
      <c r="F3" s="39">
        <v>9</v>
      </c>
      <c r="G3" s="120">
        <v>10</v>
      </c>
      <c r="H3" s="39">
        <v>9</v>
      </c>
      <c r="I3" s="39">
        <v>9</v>
      </c>
      <c r="J3" s="121">
        <v>10</v>
      </c>
      <c r="K3" s="123">
        <v>10</v>
      </c>
      <c r="L3" s="121">
        <v>10</v>
      </c>
      <c r="M3" s="40">
        <v>10</v>
      </c>
      <c r="N3" s="199">
        <v>0</v>
      </c>
      <c r="O3" s="104"/>
      <c r="P3" s="105"/>
      <c r="Q3" s="106">
        <v>1</v>
      </c>
      <c r="R3" s="28"/>
      <c r="S3" s="30">
        <v>1</v>
      </c>
    </row>
    <row r="4" spans="1:19" s="11" customFormat="1" ht="13.15" customHeight="1">
      <c r="B4" s="24">
        <v>3</v>
      </c>
      <c r="C4" s="374"/>
      <c r="D4" s="375"/>
      <c r="E4" s="376"/>
      <c r="F4" s="38">
        <v>10</v>
      </c>
      <c r="G4" s="120">
        <v>10</v>
      </c>
      <c r="H4" s="39">
        <v>9</v>
      </c>
      <c r="I4" s="39">
        <v>9</v>
      </c>
      <c r="J4" s="121">
        <v>10</v>
      </c>
      <c r="K4" s="123">
        <v>8</v>
      </c>
      <c r="L4" s="121">
        <v>10</v>
      </c>
      <c r="M4" s="40">
        <v>10</v>
      </c>
      <c r="N4" s="199">
        <v>0</v>
      </c>
      <c r="O4" s="104"/>
      <c r="P4" s="105">
        <v>1</v>
      </c>
      <c r="Q4" s="106"/>
      <c r="R4" s="28"/>
      <c r="S4" s="30">
        <v>1</v>
      </c>
    </row>
    <row r="5" spans="1:19" s="11" customFormat="1" ht="13.5" customHeight="1">
      <c r="B5" s="34">
        <v>4</v>
      </c>
      <c r="C5" s="374"/>
      <c r="D5" s="375"/>
      <c r="E5" s="376"/>
      <c r="F5" s="39">
        <v>10</v>
      </c>
      <c r="G5" s="120">
        <v>10</v>
      </c>
      <c r="H5" s="39">
        <v>8</v>
      </c>
      <c r="I5" s="39">
        <v>10</v>
      </c>
      <c r="J5" s="121">
        <v>10</v>
      </c>
      <c r="K5" s="123">
        <v>9</v>
      </c>
      <c r="L5" s="123">
        <v>9</v>
      </c>
      <c r="M5" s="40">
        <v>10</v>
      </c>
      <c r="N5" s="199">
        <v>0</v>
      </c>
      <c r="O5" s="104"/>
      <c r="P5" s="105"/>
      <c r="Q5" s="106">
        <v>1</v>
      </c>
      <c r="R5" s="28"/>
      <c r="S5" s="30">
        <v>1</v>
      </c>
    </row>
    <row r="6" spans="1:19" s="11" customFormat="1" ht="13.5" customHeight="1">
      <c r="B6" s="24">
        <v>5</v>
      </c>
      <c r="C6" s="374"/>
      <c r="D6" s="375"/>
      <c r="E6" s="376"/>
      <c r="F6" s="38">
        <v>10</v>
      </c>
      <c r="G6" s="120">
        <v>10</v>
      </c>
      <c r="H6" s="39">
        <v>9</v>
      </c>
      <c r="I6" s="39">
        <v>10</v>
      </c>
      <c r="J6" s="121">
        <v>10</v>
      </c>
      <c r="K6" s="123">
        <v>8</v>
      </c>
      <c r="L6" s="121">
        <v>10</v>
      </c>
      <c r="M6" s="40">
        <v>10</v>
      </c>
      <c r="N6" s="199">
        <v>0</v>
      </c>
      <c r="O6" s="104"/>
      <c r="P6" s="105">
        <v>1</v>
      </c>
      <c r="Q6" s="106"/>
      <c r="R6" s="28">
        <v>1</v>
      </c>
      <c r="S6" s="30"/>
    </row>
    <row r="7" spans="1:19" s="11" customFormat="1" ht="13.5" customHeight="1">
      <c r="B7" s="24">
        <v>6</v>
      </c>
      <c r="C7" s="374"/>
      <c r="D7" s="375"/>
      <c r="E7" s="376"/>
      <c r="F7" s="38">
        <v>8</v>
      </c>
      <c r="G7" s="39">
        <v>9</v>
      </c>
      <c r="H7" s="39">
        <v>7</v>
      </c>
      <c r="I7" s="39">
        <v>8</v>
      </c>
      <c r="J7" s="39">
        <v>8</v>
      </c>
      <c r="K7" s="123">
        <v>8</v>
      </c>
      <c r="L7" s="123">
        <v>8</v>
      </c>
      <c r="M7" s="40">
        <v>8</v>
      </c>
      <c r="N7" s="199">
        <v>0</v>
      </c>
      <c r="O7" s="104"/>
      <c r="P7" s="105">
        <v>1</v>
      </c>
      <c r="Q7" s="106"/>
      <c r="R7" s="28"/>
      <c r="S7" s="30">
        <v>1</v>
      </c>
    </row>
    <row r="8" spans="1:19" s="11" customFormat="1" ht="13.5" customHeight="1">
      <c r="B8" s="34">
        <v>7</v>
      </c>
      <c r="C8" s="374"/>
      <c r="D8" s="375"/>
      <c r="E8" s="376"/>
      <c r="F8" s="124">
        <v>10</v>
      </c>
      <c r="G8" s="120">
        <v>10</v>
      </c>
      <c r="H8" s="39">
        <v>9</v>
      </c>
      <c r="I8" s="39">
        <v>9</v>
      </c>
      <c r="J8" s="121">
        <v>10</v>
      </c>
      <c r="K8" s="123">
        <v>9</v>
      </c>
      <c r="L8" s="121">
        <v>10</v>
      </c>
      <c r="M8" s="40">
        <v>10</v>
      </c>
      <c r="N8" s="199">
        <v>0</v>
      </c>
      <c r="O8" s="104"/>
      <c r="P8" s="105"/>
      <c r="Q8" s="106">
        <v>1</v>
      </c>
      <c r="R8" s="28">
        <v>1</v>
      </c>
      <c r="S8" s="30"/>
    </row>
    <row r="9" spans="1:19" s="11" customFormat="1" ht="13.5" customHeight="1">
      <c r="B9" s="24">
        <v>8</v>
      </c>
      <c r="C9" s="374"/>
      <c r="D9" s="375"/>
      <c r="E9" s="376"/>
      <c r="F9" s="123">
        <v>10</v>
      </c>
      <c r="G9" s="120">
        <v>10</v>
      </c>
      <c r="H9" s="39">
        <v>10</v>
      </c>
      <c r="I9" s="39">
        <v>10</v>
      </c>
      <c r="J9" s="121">
        <v>10</v>
      </c>
      <c r="K9" s="123">
        <v>9</v>
      </c>
      <c r="L9" s="121">
        <v>10</v>
      </c>
      <c r="M9" s="40">
        <v>10</v>
      </c>
      <c r="N9" s="199">
        <v>0</v>
      </c>
      <c r="O9" s="104"/>
      <c r="P9" s="105">
        <v>1</v>
      </c>
      <c r="Q9" s="106"/>
      <c r="R9" s="28"/>
      <c r="S9" s="30">
        <v>1</v>
      </c>
    </row>
    <row r="10" spans="1:19" s="11" customFormat="1" ht="13.5" customHeight="1">
      <c r="B10" s="24">
        <v>9</v>
      </c>
      <c r="C10" s="374"/>
      <c r="D10" s="375"/>
      <c r="E10" s="376"/>
      <c r="F10" s="123">
        <v>10</v>
      </c>
      <c r="G10" s="120">
        <v>10</v>
      </c>
      <c r="H10" s="39">
        <v>8</v>
      </c>
      <c r="I10" s="39">
        <v>8</v>
      </c>
      <c r="J10" s="121">
        <v>10</v>
      </c>
      <c r="K10" s="123">
        <v>10</v>
      </c>
      <c r="L10" s="123">
        <v>9</v>
      </c>
      <c r="M10" s="40">
        <v>10</v>
      </c>
      <c r="N10" s="199">
        <v>0</v>
      </c>
      <c r="O10" s="104"/>
      <c r="P10" s="105"/>
      <c r="Q10" s="106">
        <v>1</v>
      </c>
      <c r="R10" s="28"/>
      <c r="S10" s="30">
        <v>1</v>
      </c>
    </row>
    <row r="11" spans="1:19" s="11" customFormat="1" ht="13.15" customHeight="1">
      <c r="B11" s="34">
        <v>10</v>
      </c>
      <c r="C11" s="374"/>
      <c r="D11" s="375"/>
      <c r="E11" s="376"/>
      <c r="F11" s="123">
        <v>10</v>
      </c>
      <c r="G11" s="120">
        <v>10</v>
      </c>
      <c r="H11" s="39">
        <v>10</v>
      </c>
      <c r="I11" s="39">
        <v>10</v>
      </c>
      <c r="J11" s="39">
        <v>9</v>
      </c>
      <c r="K11" s="123">
        <v>10</v>
      </c>
      <c r="L11" s="121">
        <v>10</v>
      </c>
      <c r="M11" s="40">
        <v>10</v>
      </c>
      <c r="N11" s="199">
        <v>0</v>
      </c>
      <c r="O11" s="104"/>
      <c r="P11" s="105"/>
      <c r="Q11" s="106">
        <v>1</v>
      </c>
      <c r="R11" s="28"/>
      <c r="S11" s="30">
        <v>1</v>
      </c>
    </row>
    <row r="12" spans="1:19" s="36" customFormat="1" ht="13.5" customHeight="1">
      <c r="B12" s="37">
        <v>11</v>
      </c>
      <c r="C12" s="374"/>
      <c r="D12" s="375"/>
      <c r="E12" s="376"/>
      <c r="F12" s="38">
        <v>10</v>
      </c>
      <c r="G12" s="120">
        <v>10</v>
      </c>
      <c r="H12" s="39">
        <v>8</v>
      </c>
      <c r="I12" s="39">
        <v>8</v>
      </c>
      <c r="J12" s="121">
        <v>10</v>
      </c>
      <c r="K12" s="39">
        <v>9</v>
      </c>
      <c r="L12" s="39">
        <v>9</v>
      </c>
      <c r="M12" s="40">
        <v>9</v>
      </c>
      <c r="N12" s="199">
        <v>1</v>
      </c>
      <c r="O12" s="104"/>
      <c r="P12" s="105"/>
      <c r="Q12" s="106">
        <v>1</v>
      </c>
      <c r="R12" s="28">
        <v>1</v>
      </c>
      <c r="S12" s="30"/>
    </row>
    <row r="13" spans="1:19" s="36" customFormat="1" ht="13.5" customHeight="1">
      <c r="B13" s="24">
        <v>12</v>
      </c>
      <c r="C13" s="374"/>
      <c r="D13" s="375"/>
      <c r="E13" s="376"/>
      <c r="F13" s="123">
        <v>10</v>
      </c>
      <c r="G13" s="120">
        <v>10</v>
      </c>
      <c r="H13" s="39">
        <v>7</v>
      </c>
      <c r="I13" s="39">
        <v>8</v>
      </c>
      <c r="J13" s="121">
        <v>10</v>
      </c>
      <c r="K13" s="123">
        <v>7</v>
      </c>
      <c r="L13" s="123">
        <v>8</v>
      </c>
      <c r="M13" s="40">
        <v>9</v>
      </c>
      <c r="N13" s="199">
        <v>0</v>
      </c>
      <c r="O13" s="104"/>
      <c r="P13" s="105"/>
      <c r="Q13" s="106">
        <v>1</v>
      </c>
      <c r="R13" s="28"/>
      <c r="S13" s="30">
        <v>1</v>
      </c>
    </row>
    <row r="14" spans="1:19" s="36" customFormat="1" ht="13.5" customHeight="1">
      <c r="B14" s="24">
        <v>13</v>
      </c>
      <c r="C14" s="374"/>
      <c r="D14" s="375"/>
      <c r="E14" s="376"/>
      <c r="F14" s="38">
        <v>10</v>
      </c>
      <c r="G14" s="120">
        <v>10</v>
      </c>
      <c r="H14" s="39">
        <v>10</v>
      </c>
      <c r="I14" s="39">
        <v>10</v>
      </c>
      <c r="J14" s="121">
        <v>10</v>
      </c>
      <c r="K14" s="39">
        <v>10</v>
      </c>
      <c r="L14" s="121">
        <v>10</v>
      </c>
      <c r="M14" s="40">
        <v>10</v>
      </c>
      <c r="N14" s="199">
        <v>0</v>
      </c>
      <c r="O14" s="104"/>
      <c r="P14" s="105"/>
      <c r="Q14" s="106">
        <v>1</v>
      </c>
      <c r="R14" s="28"/>
      <c r="S14" s="30">
        <v>1</v>
      </c>
    </row>
    <row r="15" spans="1:19" s="36" customFormat="1" ht="13.5" customHeight="1" thickBot="1">
      <c r="B15" s="41"/>
      <c r="C15" s="377"/>
      <c r="D15" s="378"/>
      <c r="E15" s="379"/>
      <c r="F15" s="42"/>
      <c r="G15" s="43"/>
      <c r="H15" s="43"/>
      <c r="I15" s="43"/>
      <c r="J15" s="43"/>
      <c r="K15" s="43"/>
      <c r="L15" s="43"/>
      <c r="M15" s="44"/>
      <c r="N15" s="200"/>
      <c r="O15" s="107"/>
      <c r="P15" s="108"/>
      <c r="Q15" s="109"/>
      <c r="R15" s="46"/>
      <c r="S15" s="48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1</v>
      </c>
      <c r="O16" s="57">
        <f>SUM(O2:O15)</f>
        <v>0</v>
      </c>
      <c r="P16" s="110">
        <f>SUM(P2:P15)</f>
        <v>5</v>
      </c>
      <c r="Q16" s="59">
        <f>SUM(Q2:Q15)</f>
        <v>8</v>
      </c>
      <c r="R16" s="60">
        <f t="shared" ref="R16:S16" si="0">SUM(R2:R15)</f>
        <v>3</v>
      </c>
      <c r="S16" s="61">
        <f t="shared" si="0"/>
        <v>10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7.6923076923076927E-2</v>
      </c>
      <c r="O17" s="64">
        <f>O16/B24</f>
        <v>0</v>
      </c>
      <c r="P17" s="65">
        <f>P16/B24</f>
        <v>0.38461538461538464</v>
      </c>
      <c r="Q17" s="66">
        <f>Q16/B24</f>
        <v>0.61538461538461542</v>
      </c>
      <c r="R17" s="67">
        <f>R16/B24</f>
        <v>0.23076923076923078</v>
      </c>
      <c r="S17" s="68">
        <f>S16/B24</f>
        <v>0.76923076923076927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N°1  - S.ELENA</v>
      </c>
      <c r="B20" s="331" t="s">
        <v>85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3"/>
      <c r="N20" s="1"/>
    </row>
    <row r="21" spans="1:19" ht="4.1500000000000004" customHeight="1">
      <c r="A21" s="323"/>
      <c r="B21" s="334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6"/>
      <c r="N21" s="1"/>
    </row>
    <row r="22" spans="1:19" ht="5.45" customHeight="1" thickBot="1">
      <c r="A22" s="323"/>
      <c r="B22" s="337"/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9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13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0.92307692307692313</v>
      </c>
      <c r="G24" s="307">
        <f t="shared" si="1"/>
        <v>1</v>
      </c>
      <c r="H24" s="307">
        <f t="shared" si="1"/>
        <v>0.61538461538461542</v>
      </c>
      <c r="I24" s="307">
        <f t="shared" si="1"/>
        <v>0.69230769230769229</v>
      </c>
      <c r="J24" s="307">
        <f t="shared" si="1"/>
        <v>0.92307692307692313</v>
      </c>
      <c r="K24" s="307">
        <f t="shared" si="1"/>
        <v>0.69230769230769229</v>
      </c>
      <c r="L24" s="307">
        <f t="shared" si="1"/>
        <v>0.84615384615384615</v>
      </c>
      <c r="M24" s="308">
        <f t="shared" si="1"/>
        <v>0.92307692307692313</v>
      </c>
      <c r="N24" s="356">
        <f>AVERAGE(F24:M25)+AVERAGE(F26:M28)</f>
        <v>1</v>
      </c>
      <c r="O24" s="301">
        <f>AVERAGE(F24:M25)</f>
        <v>0.82692307692307698</v>
      </c>
      <c r="P24" s="136">
        <f>COUNTIF($F$2:$M$15,C24)/($B$24*8)</f>
        <v>0.625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0.20192307692307693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7.6923076923076927E-2</v>
      </c>
      <c r="G26" s="292">
        <f t="shared" si="3"/>
        <v>0</v>
      </c>
      <c r="H26" s="292">
        <f t="shared" si="3"/>
        <v>0.38461538461538464</v>
      </c>
      <c r="I26" s="292">
        <f t="shared" si="3"/>
        <v>0.30769230769230771</v>
      </c>
      <c r="J26" s="292">
        <f t="shared" si="3"/>
        <v>7.6923076923076927E-2</v>
      </c>
      <c r="K26" s="292">
        <f t="shared" si="3"/>
        <v>0.30769230769230771</v>
      </c>
      <c r="L26" s="292">
        <f t="shared" si="3"/>
        <v>0.15384615384615385</v>
      </c>
      <c r="M26" s="349">
        <f t="shared" si="3"/>
        <v>7.6923076923076927E-2</v>
      </c>
      <c r="N26" s="357"/>
      <c r="O26" s="303">
        <f>AVERAGE(F26:M28)</f>
        <v>0.1730769230769231</v>
      </c>
      <c r="P26" s="144">
        <f t="shared" si="2"/>
        <v>0.14423076923076922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2.8846153846153848E-2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0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5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0</v>
      </c>
      <c r="J29" s="298">
        <f t="shared" si="4"/>
        <v>0</v>
      </c>
      <c r="K29" s="298">
        <f t="shared" si="4"/>
        <v>0</v>
      </c>
      <c r="L29" s="298">
        <f t="shared" si="4"/>
        <v>0</v>
      </c>
      <c r="M29" s="364">
        <f t="shared" si="4"/>
        <v>0</v>
      </c>
      <c r="N29" s="356">
        <f>AVERAGE(F29:M31)+AVERAGE(F32:M33)</f>
        <v>0</v>
      </c>
      <c r="O29" s="305">
        <f>AVERAGE(F29:M31)</f>
        <v>0</v>
      </c>
      <c r="P29" s="182">
        <f t="shared" si="2"/>
        <v>0</v>
      </c>
    </row>
    <row r="30" spans="1:19" ht="12.6" customHeight="1">
      <c r="A30" s="323"/>
      <c r="B30" s="329"/>
      <c r="C30" s="73">
        <v>4</v>
      </c>
      <c r="D30" s="361"/>
      <c r="E30" s="352"/>
      <c r="F30" s="296"/>
      <c r="G30" s="299"/>
      <c r="H30" s="299"/>
      <c r="I30" s="299"/>
      <c r="J30" s="299"/>
      <c r="K30" s="299"/>
      <c r="L30" s="299"/>
      <c r="M30" s="365"/>
      <c r="N30" s="357"/>
      <c r="O30" s="306"/>
      <c r="P30" s="182">
        <f t="shared" si="2"/>
        <v>0</v>
      </c>
    </row>
    <row r="31" spans="1:19" ht="12.6" customHeight="1">
      <c r="A31" s="323"/>
      <c r="B31" s="329"/>
      <c r="C31" s="73">
        <v>3</v>
      </c>
      <c r="D31" s="361"/>
      <c r="E31" s="352"/>
      <c r="F31" s="297"/>
      <c r="G31" s="300"/>
      <c r="H31" s="300"/>
      <c r="I31" s="300"/>
      <c r="J31" s="300"/>
      <c r="K31" s="300"/>
      <c r="L31" s="300"/>
      <c r="M31" s="366"/>
      <c r="N31" s="357"/>
      <c r="O31" s="306"/>
      <c r="P31" s="182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0</v>
      </c>
      <c r="P32" s="117">
        <f t="shared" si="2"/>
        <v>0</v>
      </c>
    </row>
    <row r="33" spans="1:16" ht="12.6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2.6" customHeight="1" thickBot="1">
      <c r="A34" s="323"/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27"/>
      <c r="P34" s="128"/>
    </row>
    <row r="35" spans="1:16" s="76" customFormat="1" ht="26.45" customHeight="1" thickBot="1">
      <c r="A35" s="324"/>
      <c r="B35" s="325" t="s">
        <v>44</v>
      </c>
      <c r="C35" s="326"/>
      <c r="D35" s="326"/>
      <c r="E35" s="327"/>
      <c r="F35" s="131">
        <f>AVERAGE(F2:F15)</f>
        <v>9.7692307692307701</v>
      </c>
      <c r="G35" s="132">
        <f t="shared" ref="G35:M35" si="6">AVERAGE(G2:G15)</f>
        <v>9.9230769230769234</v>
      </c>
      <c r="H35" s="132">
        <f t="shared" si="6"/>
        <v>8.6923076923076916</v>
      </c>
      <c r="I35" s="132">
        <f t="shared" si="6"/>
        <v>9.1538461538461533</v>
      </c>
      <c r="J35" s="132">
        <f t="shared" si="6"/>
        <v>9.7692307692307701</v>
      </c>
      <c r="K35" s="132">
        <f t="shared" si="6"/>
        <v>8.9230769230769234</v>
      </c>
      <c r="L35" s="132">
        <f t="shared" si="6"/>
        <v>9.4615384615384617</v>
      </c>
      <c r="M35" s="133">
        <f t="shared" si="6"/>
        <v>9.6923076923076916</v>
      </c>
      <c r="N35" s="183">
        <f>AVERAGE(F35:M35)</f>
        <v>9.4230769230769234</v>
      </c>
    </row>
    <row r="40" spans="1:16" ht="13.5" thickBot="1"/>
    <row r="41" spans="1:16">
      <c r="D41" s="312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4"/>
    </row>
    <row r="42" spans="1:16">
      <c r="D42" s="315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7"/>
    </row>
    <row r="43" spans="1:16" ht="12.6" customHeight="1" thickBot="1">
      <c r="D43" s="318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20"/>
    </row>
  </sheetData>
  <mergeCells count="51">
    <mergeCell ref="C1:E1"/>
    <mergeCell ref="N24:N28"/>
    <mergeCell ref="N29:N33"/>
    <mergeCell ref="M32:M33"/>
    <mergeCell ref="D29:D33"/>
    <mergeCell ref="E26:E28"/>
    <mergeCell ref="K29:K31"/>
    <mergeCell ref="L29:L31"/>
    <mergeCell ref="M29:M31"/>
    <mergeCell ref="E32:E33"/>
    <mergeCell ref="F32:F33"/>
    <mergeCell ref="G32:G33"/>
    <mergeCell ref="H32:H33"/>
    <mergeCell ref="L32:L33"/>
    <mergeCell ref="C2:E15"/>
    <mergeCell ref="H26:H28"/>
    <mergeCell ref="A20:A35"/>
    <mergeCell ref="B35:E35"/>
    <mergeCell ref="B24:B33"/>
    <mergeCell ref="B20:M22"/>
    <mergeCell ref="E24:E25"/>
    <mergeCell ref="F24:F25"/>
    <mergeCell ref="G24:G25"/>
    <mergeCell ref="D24:D28"/>
    <mergeCell ref="F26:F28"/>
    <mergeCell ref="G26:G28"/>
    <mergeCell ref="M26:M28"/>
    <mergeCell ref="H24:H25"/>
    <mergeCell ref="I24:I25"/>
    <mergeCell ref="E29:E31"/>
    <mergeCell ref="G29:G31"/>
    <mergeCell ref="H29:H31"/>
    <mergeCell ref="O32:O33"/>
    <mergeCell ref="D41:O43"/>
    <mergeCell ref="I32:I33"/>
    <mergeCell ref="J32:J33"/>
    <mergeCell ref="K32:K33"/>
    <mergeCell ref="O24:O25"/>
    <mergeCell ref="O26:O28"/>
    <mergeCell ref="O29:O31"/>
    <mergeCell ref="J24:J25"/>
    <mergeCell ref="K24:K25"/>
    <mergeCell ref="L24:L25"/>
    <mergeCell ref="M24:M25"/>
    <mergeCell ref="I26:I28"/>
    <mergeCell ref="J26:J28"/>
    <mergeCell ref="K26:K28"/>
    <mergeCell ref="L26:L28"/>
    <mergeCell ref="F29:F31"/>
    <mergeCell ref="I29:I31"/>
    <mergeCell ref="J29:J31"/>
  </mergeCells>
  <phoneticPr fontId="0" type="noConversion"/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opLeftCell="A7" zoomScale="80" zoomScaleNormal="80" workbookViewId="0">
      <selection activeCell="W15" sqref="W15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 t="s">
        <v>46</v>
      </c>
      <c r="D2" s="372"/>
      <c r="E2" s="373"/>
      <c r="F2" s="13">
        <v>9</v>
      </c>
      <c r="G2" s="14">
        <v>8</v>
      </c>
      <c r="H2" s="15">
        <v>8</v>
      </c>
      <c r="I2" s="16">
        <v>9</v>
      </c>
      <c r="J2" s="16">
        <v>10</v>
      </c>
      <c r="K2" s="16">
        <v>8</v>
      </c>
      <c r="L2" s="16">
        <v>10</v>
      </c>
      <c r="M2" s="17">
        <v>9</v>
      </c>
      <c r="N2" s="18">
        <v>0</v>
      </c>
      <c r="O2" s="19"/>
      <c r="P2" s="20"/>
      <c r="Q2" s="21">
        <v>1</v>
      </c>
      <c r="R2" s="22"/>
      <c r="S2" s="23">
        <v>1</v>
      </c>
    </row>
    <row r="3" spans="1:19" s="11" customFormat="1" ht="13.5" customHeight="1">
      <c r="B3" s="24">
        <v>2</v>
      </c>
      <c r="C3" s="374"/>
      <c r="D3" s="375"/>
      <c r="E3" s="376"/>
      <c r="F3" s="15">
        <v>8</v>
      </c>
      <c r="G3" s="25">
        <v>10</v>
      </c>
      <c r="H3" s="15">
        <v>10</v>
      </c>
      <c r="I3" s="15">
        <v>8</v>
      </c>
      <c r="J3" s="15">
        <v>10</v>
      </c>
      <c r="K3" s="25">
        <v>9</v>
      </c>
      <c r="L3" s="25">
        <v>10</v>
      </c>
      <c r="M3" s="26">
        <v>10</v>
      </c>
      <c r="N3" s="27">
        <v>0</v>
      </c>
      <c r="O3" s="28"/>
      <c r="P3" s="29">
        <v>1</v>
      </c>
      <c r="Q3" s="30"/>
      <c r="R3" s="31"/>
      <c r="S3" s="32">
        <v>1</v>
      </c>
    </row>
    <row r="4" spans="1:19" s="11" customFormat="1" ht="13.5" customHeight="1">
      <c r="B4" s="24">
        <v>3</v>
      </c>
      <c r="C4" s="374"/>
      <c r="D4" s="375"/>
      <c r="E4" s="376"/>
      <c r="F4" s="33">
        <v>10</v>
      </c>
      <c r="G4" s="25">
        <v>10</v>
      </c>
      <c r="H4" s="15">
        <v>9</v>
      </c>
      <c r="I4" s="15">
        <v>9</v>
      </c>
      <c r="J4" s="15">
        <v>10</v>
      </c>
      <c r="K4" s="25">
        <v>10</v>
      </c>
      <c r="L4" s="25">
        <v>10</v>
      </c>
      <c r="M4" s="26">
        <v>10</v>
      </c>
      <c r="N4" s="27">
        <v>0</v>
      </c>
      <c r="O4" s="28"/>
      <c r="P4" s="29"/>
      <c r="Q4" s="30">
        <v>1</v>
      </c>
      <c r="R4" s="31"/>
      <c r="S4" s="32">
        <v>1</v>
      </c>
    </row>
    <row r="5" spans="1:19" s="11" customFormat="1" ht="13.5" customHeight="1">
      <c r="B5" s="34">
        <v>4</v>
      </c>
      <c r="C5" s="374"/>
      <c r="D5" s="375"/>
      <c r="E5" s="376"/>
      <c r="F5" s="15">
        <v>10</v>
      </c>
      <c r="G5" s="25">
        <v>10</v>
      </c>
      <c r="H5" s="15">
        <v>8</v>
      </c>
      <c r="I5" s="15">
        <v>8</v>
      </c>
      <c r="J5" s="15">
        <v>10</v>
      </c>
      <c r="K5" s="25">
        <v>9</v>
      </c>
      <c r="L5" s="25">
        <v>10</v>
      </c>
      <c r="M5" s="26">
        <v>9</v>
      </c>
      <c r="N5" s="27">
        <v>0</v>
      </c>
      <c r="O5" s="28">
        <v>1</v>
      </c>
      <c r="P5" s="29"/>
      <c r="Q5" s="30"/>
      <c r="R5" s="31">
        <v>1</v>
      </c>
      <c r="S5" s="32"/>
    </row>
    <row r="6" spans="1:19" s="11" customFormat="1" ht="13.5" customHeight="1">
      <c r="B6" s="24">
        <v>5</v>
      </c>
      <c r="C6" s="374"/>
      <c r="D6" s="375"/>
      <c r="E6" s="376"/>
      <c r="F6" s="33">
        <v>9</v>
      </c>
      <c r="G6" s="15">
        <v>9</v>
      </c>
      <c r="H6" s="15">
        <v>7</v>
      </c>
      <c r="I6" s="15">
        <v>7</v>
      </c>
      <c r="J6" s="15">
        <v>9</v>
      </c>
      <c r="K6" s="25">
        <v>8</v>
      </c>
      <c r="L6" s="25">
        <v>9</v>
      </c>
      <c r="M6" s="26">
        <v>9</v>
      </c>
      <c r="N6" s="27">
        <v>0</v>
      </c>
      <c r="O6" s="28"/>
      <c r="P6" s="29"/>
      <c r="Q6" s="30">
        <v>1</v>
      </c>
      <c r="R6" s="31"/>
      <c r="S6" s="32">
        <v>1</v>
      </c>
    </row>
    <row r="7" spans="1:19" s="11" customFormat="1" ht="13.5" customHeight="1">
      <c r="B7" s="24">
        <v>6</v>
      </c>
      <c r="C7" s="374"/>
      <c r="D7" s="375"/>
      <c r="E7" s="376"/>
      <c r="F7" s="33">
        <v>10</v>
      </c>
      <c r="G7" s="15">
        <v>10</v>
      </c>
      <c r="H7" s="15">
        <v>10</v>
      </c>
      <c r="I7" s="15">
        <v>10</v>
      </c>
      <c r="J7" s="15">
        <v>10</v>
      </c>
      <c r="K7" s="25">
        <v>10</v>
      </c>
      <c r="L7" s="25">
        <v>10</v>
      </c>
      <c r="M7" s="26">
        <v>10</v>
      </c>
      <c r="N7" s="27">
        <v>0</v>
      </c>
      <c r="O7" s="28"/>
      <c r="P7" s="29"/>
      <c r="Q7" s="30">
        <v>1</v>
      </c>
      <c r="R7" s="31">
        <v>1</v>
      </c>
      <c r="S7" s="32"/>
    </row>
    <row r="8" spans="1:19" s="11" customFormat="1" ht="13.5" customHeight="1">
      <c r="B8" s="34">
        <v>7</v>
      </c>
      <c r="C8" s="374"/>
      <c r="D8" s="375"/>
      <c r="E8" s="376"/>
      <c r="F8" s="35">
        <v>10</v>
      </c>
      <c r="G8" s="15">
        <v>10</v>
      </c>
      <c r="H8" s="15">
        <v>9</v>
      </c>
      <c r="I8" s="15">
        <v>10</v>
      </c>
      <c r="J8" s="15">
        <v>10</v>
      </c>
      <c r="K8" s="25">
        <v>7</v>
      </c>
      <c r="L8" s="25">
        <v>9</v>
      </c>
      <c r="M8" s="26">
        <v>10</v>
      </c>
      <c r="N8" s="27">
        <v>0</v>
      </c>
      <c r="O8" s="28"/>
      <c r="P8" s="29">
        <v>1</v>
      </c>
      <c r="Q8" s="30"/>
      <c r="R8" s="31">
        <v>1</v>
      </c>
      <c r="S8" s="32"/>
    </row>
    <row r="9" spans="1:19" s="11" customFormat="1" ht="13.5" customHeight="1">
      <c r="B9" s="24">
        <v>8</v>
      </c>
      <c r="C9" s="374"/>
      <c r="D9" s="375"/>
      <c r="E9" s="376"/>
      <c r="F9" s="25">
        <v>10</v>
      </c>
      <c r="G9" s="15">
        <v>10</v>
      </c>
      <c r="H9" s="15">
        <v>7</v>
      </c>
      <c r="I9" s="15">
        <v>8</v>
      </c>
      <c r="J9" s="15">
        <v>10</v>
      </c>
      <c r="K9" s="25">
        <v>9</v>
      </c>
      <c r="L9" s="25">
        <v>6</v>
      </c>
      <c r="M9" s="26">
        <v>9</v>
      </c>
      <c r="N9" s="27">
        <v>0</v>
      </c>
      <c r="O9" s="28">
        <v>1</v>
      </c>
      <c r="P9" s="29"/>
      <c r="Q9" s="30"/>
      <c r="R9" s="31">
        <v>1</v>
      </c>
      <c r="S9" s="32"/>
    </row>
    <row r="10" spans="1:19" s="11" customFormat="1" ht="13.5" customHeight="1">
      <c r="B10" s="24">
        <v>9</v>
      </c>
      <c r="C10" s="374"/>
      <c r="D10" s="375"/>
      <c r="E10" s="376"/>
      <c r="F10" s="25">
        <v>9</v>
      </c>
      <c r="G10" s="15">
        <v>8</v>
      </c>
      <c r="H10" s="15">
        <v>9</v>
      </c>
      <c r="I10" s="15">
        <v>7</v>
      </c>
      <c r="J10" s="15">
        <v>9</v>
      </c>
      <c r="K10" s="25">
        <v>7</v>
      </c>
      <c r="L10" s="25">
        <v>8</v>
      </c>
      <c r="M10" s="26">
        <v>8</v>
      </c>
      <c r="N10" s="27">
        <v>0</v>
      </c>
      <c r="O10" s="28"/>
      <c r="P10" s="29"/>
      <c r="Q10" s="30">
        <v>1</v>
      </c>
      <c r="R10" s="31"/>
      <c r="S10" s="32">
        <v>1</v>
      </c>
    </row>
    <row r="11" spans="1:19" s="11" customFormat="1" ht="13.5" customHeight="1">
      <c r="B11" s="34">
        <v>10</v>
      </c>
      <c r="C11" s="374"/>
      <c r="D11" s="375"/>
      <c r="E11" s="376"/>
      <c r="F11" s="25">
        <v>9</v>
      </c>
      <c r="G11" s="15">
        <v>10</v>
      </c>
      <c r="H11" s="15">
        <v>8</v>
      </c>
      <c r="I11" s="15">
        <v>8</v>
      </c>
      <c r="J11" s="15">
        <v>9</v>
      </c>
      <c r="K11" s="25">
        <v>8</v>
      </c>
      <c r="L11" s="15">
        <v>9</v>
      </c>
      <c r="M11" s="26">
        <v>9</v>
      </c>
      <c r="N11" s="27">
        <v>0</v>
      </c>
      <c r="O11" s="28"/>
      <c r="P11" s="29">
        <v>1</v>
      </c>
      <c r="Q11" s="30"/>
      <c r="R11" s="31">
        <v>1</v>
      </c>
      <c r="S11" s="32"/>
    </row>
    <row r="12" spans="1:19" s="36" customFormat="1" ht="13.5" customHeight="1">
      <c r="B12" s="37">
        <v>11</v>
      </c>
      <c r="C12" s="374"/>
      <c r="D12" s="375"/>
      <c r="E12" s="376"/>
      <c r="F12" s="38">
        <v>10</v>
      </c>
      <c r="G12" s="39">
        <v>10</v>
      </c>
      <c r="H12" s="39">
        <v>8</v>
      </c>
      <c r="I12" s="39">
        <v>10</v>
      </c>
      <c r="J12" s="39">
        <v>10</v>
      </c>
      <c r="K12" s="39">
        <v>8</v>
      </c>
      <c r="L12" s="39">
        <v>10</v>
      </c>
      <c r="M12" s="40">
        <v>10</v>
      </c>
      <c r="N12" s="27">
        <v>0</v>
      </c>
      <c r="O12" s="28"/>
      <c r="P12" s="29"/>
      <c r="Q12" s="30">
        <v>1</v>
      </c>
      <c r="R12" s="31">
        <v>1</v>
      </c>
      <c r="S12" s="32"/>
    </row>
    <row r="13" spans="1:19" s="36" customFormat="1" ht="13.5" customHeight="1">
      <c r="B13" s="37"/>
      <c r="C13" s="374"/>
      <c r="D13" s="375"/>
      <c r="E13" s="376"/>
      <c r="F13" s="38"/>
      <c r="G13" s="39"/>
      <c r="H13" s="39"/>
      <c r="I13" s="39"/>
      <c r="J13" s="39"/>
      <c r="K13" s="39"/>
      <c r="L13" s="39"/>
      <c r="M13" s="40"/>
      <c r="N13" s="27"/>
      <c r="O13" s="28"/>
      <c r="P13" s="29"/>
      <c r="Q13" s="30"/>
      <c r="R13" s="31"/>
      <c r="S13" s="32"/>
    </row>
    <row r="14" spans="1:19" s="36" customFormat="1" ht="13.5" customHeight="1">
      <c r="B14" s="37"/>
      <c r="C14" s="374"/>
      <c r="D14" s="375"/>
      <c r="E14" s="376"/>
      <c r="F14" s="38"/>
      <c r="G14" s="39"/>
      <c r="H14" s="39"/>
      <c r="I14" s="39"/>
      <c r="J14" s="39"/>
      <c r="K14" s="39"/>
      <c r="L14" s="39"/>
      <c r="M14" s="40"/>
      <c r="N14" s="27"/>
      <c r="O14" s="28"/>
      <c r="P14" s="29"/>
      <c r="Q14" s="30"/>
      <c r="R14" s="31"/>
      <c r="S14" s="32"/>
    </row>
    <row r="15" spans="1:19" s="36" customFormat="1" ht="13.5" customHeight="1" thickBot="1">
      <c r="B15" s="41"/>
      <c r="C15" s="377"/>
      <c r="D15" s="378"/>
      <c r="E15" s="379"/>
      <c r="F15" s="42"/>
      <c r="G15" s="43"/>
      <c r="H15" s="43"/>
      <c r="I15" s="43"/>
      <c r="J15" s="43"/>
      <c r="K15" s="43"/>
      <c r="L15" s="43"/>
      <c r="M15" s="44"/>
      <c r="N15" s="45"/>
      <c r="O15" s="46"/>
      <c r="P15" s="47"/>
      <c r="Q15" s="48"/>
      <c r="R15" s="49"/>
      <c r="S15" s="50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0</v>
      </c>
      <c r="O16" s="57">
        <f>SUM(O2:O15)</f>
        <v>2</v>
      </c>
      <c r="P16" s="58">
        <f>SUM(P2:P15)</f>
        <v>3</v>
      </c>
      <c r="Q16" s="59">
        <f>SUM(Q2:Q15)</f>
        <v>6</v>
      </c>
      <c r="R16" s="60">
        <f t="shared" ref="R16:S16" si="0">SUM(R2:R15)</f>
        <v>6</v>
      </c>
      <c r="S16" s="61">
        <f t="shared" si="0"/>
        <v>5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0</v>
      </c>
      <c r="O17" s="64">
        <f>O16/B24</f>
        <v>0.18181818181818182</v>
      </c>
      <c r="P17" s="65">
        <f>P16/B24</f>
        <v>0.27272727272727271</v>
      </c>
      <c r="Q17" s="66">
        <f>Q16/B24</f>
        <v>0.54545454545454541</v>
      </c>
      <c r="R17" s="67">
        <f>R16/B24</f>
        <v>0.54545454545454541</v>
      </c>
      <c r="S17" s="68">
        <f>S16/B24</f>
        <v>0.45454545454545453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N°3  - AL BIVIO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11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0.90909090909090906</v>
      </c>
      <c r="G24" s="307">
        <f t="shared" si="1"/>
        <v>0.81818181818181823</v>
      </c>
      <c r="H24" s="307">
        <f t="shared" si="1"/>
        <v>0.45454545454545453</v>
      </c>
      <c r="I24" s="307">
        <f t="shared" si="1"/>
        <v>0.45454545454545453</v>
      </c>
      <c r="J24" s="307">
        <f t="shared" si="1"/>
        <v>1</v>
      </c>
      <c r="K24" s="307">
        <f t="shared" si="1"/>
        <v>0.45454545454545453</v>
      </c>
      <c r="L24" s="307">
        <f t="shared" si="1"/>
        <v>0.81818181818181823</v>
      </c>
      <c r="M24" s="308">
        <f t="shared" si="1"/>
        <v>0.90909090909090906</v>
      </c>
      <c r="N24" s="356">
        <f>AVERAGE(F24:M25)+AVERAGE(F26:M28)</f>
        <v>1</v>
      </c>
      <c r="O24" s="301">
        <f>AVERAGE(F24:M25)</f>
        <v>0.72727272727272729</v>
      </c>
      <c r="P24" s="136">
        <f>COUNTIF($F$2:$M$15,C24)/($B$24*8)</f>
        <v>0.45454545454545453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0.27272727272727271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9.0909090909090912E-2</v>
      </c>
      <c r="G26" s="292">
        <f t="shared" si="3"/>
        <v>0.18181818181818182</v>
      </c>
      <c r="H26" s="292">
        <f t="shared" si="3"/>
        <v>0.54545454545454541</v>
      </c>
      <c r="I26" s="292">
        <f t="shared" si="3"/>
        <v>0.54545454545454541</v>
      </c>
      <c r="J26" s="292">
        <f t="shared" si="3"/>
        <v>0</v>
      </c>
      <c r="K26" s="292">
        <f t="shared" si="3"/>
        <v>0.54545454545454541</v>
      </c>
      <c r="L26" s="292">
        <f t="shared" si="3"/>
        <v>0.18181818181818182</v>
      </c>
      <c r="M26" s="349">
        <f t="shared" si="3"/>
        <v>9.0909090909090912E-2</v>
      </c>
      <c r="N26" s="357"/>
      <c r="O26" s="303">
        <f>AVERAGE(F26:M28)</f>
        <v>0.27272727272727271</v>
      </c>
      <c r="P26" s="144">
        <f t="shared" si="2"/>
        <v>0.19318181818181818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6.8181818181818177E-2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1.1363636363636364E-2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0</v>
      </c>
      <c r="J29" s="298">
        <f t="shared" si="4"/>
        <v>0</v>
      </c>
      <c r="K29" s="298">
        <f t="shared" si="4"/>
        <v>0</v>
      </c>
      <c r="L29" s="298">
        <f t="shared" si="4"/>
        <v>0</v>
      </c>
      <c r="M29" s="364">
        <f t="shared" si="4"/>
        <v>0</v>
      </c>
      <c r="N29" s="356">
        <f>AVERAGE(F29:M31)+AVERAGE(F32:M33)</f>
        <v>0</v>
      </c>
      <c r="O29" s="383">
        <f>AVERAGE(F29:M31)</f>
        <v>0</v>
      </c>
      <c r="P29" s="116">
        <f t="shared" si="2"/>
        <v>0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84"/>
      <c r="P30" s="116">
        <f t="shared" si="2"/>
        <v>0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84"/>
      <c r="P31" s="116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0</v>
      </c>
      <c r="P32" s="117">
        <f t="shared" si="2"/>
        <v>0</v>
      </c>
    </row>
    <row r="33" spans="1:16" ht="13.9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3.9" customHeight="1" thickBot="1">
      <c r="A34" s="323"/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127"/>
      <c r="P34" s="12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9.454545454545455</v>
      </c>
      <c r="G35" s="132">
        <f t="shared" ref="G35:M35" si="6">AVERAGE(G2:G15)</f>
        <v>9.545454545454545</v>
      </c>
      <c r="H35" s="132">
        <f t="shared" si="6"/>
        <v>8.454545454545455</v>
      </c>
      <c r="I35" s="132">
        <f t="shared" si="6"/>
        <v>8.545454545454545</v>
      </c>
      <c r="J35" s="132">
        <f t="shared" si="6"/>
        <v>9.7272727272727266</v>
      </c>
      <c r="K35" s="132">
        <f t="shared" si="6"/>
        <v>8.454545454545455</v>
      </c>
      <c r="L35" s="132">
        <f t="shared" si="6"/>
        <v>9.1818181818181817</v>
      </c>
      <c r="M35" s="133">
        <f t="shared" si="6"/>
        <v>9.3636363636363633</v>
      </c>
      <c r="N35" s="183">
        <f>AVERAGE(F35:M35)</f>
        <v>9.0909090909090899</v>
      </c>
    </row>
  </sheetData>
  <mergeCells count="51">
    <mergeCell ref="C1:E1"/>
    <mergeCell ref="C2:E15"/>
    <mergeCell ref="A20:A35"/>
    <mergeCell ref="B20:M22"/>
    <mergeCell ref="B24:B33"/>
    <mergeCell ref="D24:D28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E26:E28"/>
    <mergeCell ref="F26:F28"/>
    <mergeCell ref="G26:G28"/>
    <mergeCell ref="H26:H28"/>
    <mergeCell ref="I26:I28"/>
    <mergeCell ref="O24:O25"/>
    <mergeCell ref="O26:O28"/>
    <mergeCell ref="J26:J28"/>
    <mergeCell ref="N24:N28"/>
    <mergeCell ref="K26:K28"/>
    <mergeCell ref="L26:L28"/>
    <mergeCell ref="M26:M28"/>
    <mergeCell ref="O29:O31"/>
    <mergeCell ref="O32:O33"/>
    <mergeCell ref="J29:J31"/>
    <mergeCell ref="K29:K31"/>
    <mergeCell ref="L29:L31"/>
    <mergeCell ref="M29:M31"/>
    <mergeCell ref="N29:N33"/>
    <mergeCell ref="J32:J33"/>
    <mergeCell ref="K32:K33"/>
    <mergeCell ref="L32:L33"/>
    <mergeCell ref="M32:M33"/>
    <mergeCell ref="B35:E35"/>
    <mergeCell ref="E32:E33"/>
    <mergeCell ref="F32:F33"/>
    <mergeCell ref="G32:G33"/>
    <mergeCell ref="H32:H33"/>
    <mergeCell ref="B34:N34"/>
    <mergeCell ref="I32:I33"/>
    <mergeCell ref="D29:D33"/>
    <mergeCell ref="E29:E31"/>
    <mergeCell ref="F29:F31"/>
    <mergeCell ref="G29:G31"/>
    <mergeCell ref="H29:H31"/>
    <mergeCell ref="I29:I31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0" zoomScaleNormal="80" workbookViewId="0">
      <selection activeCell="N42" sqref="N42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 t="s">
        <v>47</v>
      </c>
      <c r="D2" s="372"/>
      <c r="E2" s="373"/>
      <c r="F2" s="13">
        <v>8</v>
      </c>
      <c r="G2" s="14">
        <v>9</v>
      </c>
      <c r="H2" s="15">
        <v>8</v>
      </c>
      <c r="I2" s="16">
        <v>10</v>
      </c>
      <c r="J2" s="16">
        <v>8</v>
      </c>
      <c r="K2" s="16">
        <v>7</v>
      </c>
      <c r="L2" s="16">
        <v>9</v>
      </c>
      <c r="M2" s="17">
        <v>8</v>
      </c>
      <c r="N2" s="18">
        <v>0</v>
      </c>
      <c r="O2" s="19"/>
      <c r="P2" s="20"/>
      <c r="Q2" s="21">
        <v>1</v>
      </c>
      <c r="R2" s="22"/>
      <c r="S2" s="23">
        <v>1</v>
      </c>
    </row>
    <row r="3" spans="1:19" s="11" customFormat="1" ht="13.5" customHeight="1">
      <c r="B3" s="24">
        <v>2</v>
      </c>
      <c r="C3" s="374"/>
      <c r="D3" s="375"/>
      <c r="E3" s="376"/>
      <c r="F3" s="15">
        <v>9</v>
      </c>
      <c r="G3" s="25">
        <v>9</v>
      </c>
      <c r="H3" s="15">
        <v>8</v>
      </c>
      <c r="I3" s="15">
        <v>8</v>
      </c>
      <c r="J3" s="15">
        <v>9</v>
      </c>
      <c r="K3" s="25">
        <v>8</v>
      </c>
      <c r="L3" s="25">
        <v>9</v>
      </c>
      <c r="M3" s="26">
        <v>7</v>
      </c>
      <c r="N3" s="27">
        <v>1</v>
      </c>
      <c r="O3" s="28"/>
      <c r="P3" s="29"/>
      <c r="Q3" s="30">
        <v>1</v>
      </c>
      <c r="R3" s="31">
        <v>1</v>
      </c>
      <c r="S3" s="32"/>
    </row>
    <row r="4" spans="1:19" s="11" customFormat="1" ht="13.5" customHeight="1">
      <c r="B4" s="24">
        <v>3</v>
      </c>
      <c r="C4" s="374"/>
      <c r="D4" s="375"/>
      <c r="E4" s="376"/>
      <c r="F4" s="33">
        <v>9</v>
      </c>
      <c r="G4" s="25">
        <v>9</v>
      </c>
      <c r="H4" s="15">
        <v>9</v>
      </c>
      <c r="I4" s="15">
        <v>6</v>
      </c>
      <c r="J4" s="15">
        <v>8</v>
      </c>
      <c r="K4" s="25">
        <v>9</v>
      </c>
      <c r="L4" s="25">
        <v>9</v>
      </c>
      <c r="M4" s="26">
        <v>9</v>
      </c>
      <c r="N4" s="27">
        <v>0</v>
      </c>
      <c r="O4" s="28"/>
      <c r="P4" s="29"/>
      <c r="Q4" s="30">
        <v>1</v>
      </c>
      <c r="R4" s="31">
        <v>1</v>
      </c>
      <c r="S4" s="32"/>
    </row>
    <row r="5" spans="1:19" s="11" customFormat="1" ht="13.5" customHeight="1">
      <c r="B5" s="34">
        <v>4</v>
      </c>
      <c r="C5" s="374"/>
      <c r="D5" s="375"/>
      <c r="E5" s="376"/>
      <c r="F5" s="15">
        <v>10</v>
      </c>
      <c r="G5" s="25">
        <v>10</v>
      </c>
      <c r="H5" s="15">
        <v>10</v>
      </c>
      <c r="I5" s="15">
        <v>10</v>
      </c>
      <c r="J5" s="15">
        <v>10</v>
      </c>
      <c r="K5" s="25">
        <v>10</v>
      </c>
      <c r="L5" s="25">
        <v>10</v>
      </c>
      <c r="M5" s="26">
        <v>10</v>
      </c>
      <c r="N5" s="27">
        <v>0</v>
      </c>
      <c r="O5" s="28"/>
      <c r="P5" s="29"/>
      <c r="Q5" s="30">
        <v>1</v>
      </c>
      <c r="R5" s="31"/>
      <c r="S5" s="32">
        <v>1</v>
      </c>
    </row>
    <row r="6" spans="1:19" s="11" customFormat="1" ht="13.5" customHeight="1">
      <c r="B6" s="24">
        <v>5</v>
      </c>
      <c r="C6" s="374"/>
      <c r="D6" s="375"/>
      <c r="E6" s="376"/>
      <c r="F6" s="33">
        <v>8</v>
      </c>
      <c r="G6" s="15">
        <v>8</v>
      </c>
      <c r="H6" s="15">
        <v>6</v>
      </c>
      <c r="I6" s="15">
        <v>3</v>
      </c>
      <c r="J6" s="15">
        <v>9</v>
      </c>
      <c r="K6" s="25">
        <v>8</v>
      </c>
      <c r="L6" s="25">
        <v>8</v>
      </c>
      <c r="M6" s="26">
        <v>7</v>
      </c>
      <c r="N6" s="27">
        <v>0</v>
      </c>
      <c r="O6" s="28"/>
      <c r="P6" s="29">
        <v>1</v>
      </c>
      <c r="Q6" s="30"/>
      <c r="R6" s="31"/>
      <c r="S6" s="32">
        <v>1</v>
      </c>
    </row>
    <row r="7" spans="1:19" s="11" customFormat="1" ht="13.5" customHeight="1">
      <c r="B7" s="24">
        <v>6</v>
      </c>
      <c r="C7" s="374"/>
      <c r="D7" s="375"/>
      <c r="E7" s="376"/>
      <c r="F7" s="33">
        <v>8</v>
      </c>
      <c r="G7" s="15">
        <v>8</v>
      </c>
      <c r="H7" s="15">
        <v>6</v>
      </c>
      <c r="I7" s="15">
        <v>3</v>
      </c>
      <c r="J7" s="15">
        <v>9</v>
      </c>
      <c r="K7" s="25">
        <v>8</v>
      </c>
      <c r="L7" s="25">
        <v>8</v>
      </c>
      <c r="M7" s="26">
        <v>7</v>
      </c>
      <c r="N7" s="27">
        <v>0</v>
      </c>
      <c r="O7" s="28"/>
      <c r="P7" s="29">
        <v>1</v>
      </c>
      <c r="Q7" s="30"/>
      <c r="R7" s="31"/>
      <c r="S7" s="32">
        <v>1</v>
      </c>
    </row>
    <row r="8" spans="1:19" s="11" customFormat="1" ht="13.5" customHeight="1">
      <c r="B8" s="34">
        <v>7</v>
      </c>
      <c r="C8" s="374"/>
      <c r="D8" s="375"/>
      <c r="E8" s="376"/>
      <c r="F8" s="35">
        <v>8</v>
      </c>
      <c r="G8" s="15">
        <v>8</v>
      </c>
      <c r="H8" s="15">
        <v>7</v>
      </c>
      <c r="I8" s="15">
        <v>7</v>
      </c>
      <c r="J8" s="15">
        <v>7</v>
      </c>
      <c r="K8" s="25">
        <v>5</v>
      </c>
      <c r="L8" s="25">
        <v>7</v>
      </c>
      <c r="M8" s="26">
        <v>6</v>
      </c>
      <c r="N8" s="27">
        <v>1</v>
      </c>
      <c r="O8" s="28"/>
      <c r="P8" s="29">
        <v>1</v>
      </c>
      <c r="Q8" s="30"/>
      <c r="R8" s="31"/>
      <c r="S8" s="32">
        <v>1</v>
      </c>
    </row>
    <row r="9" spans="1:19" s="11" customFormat="1" ht="13.5" customHeight="1">
      <c r="B9" s="24">
        <v>8</v>
      </c>
      <c r="C9" s="374"/>
      <c r="D9" s="375"/>
      <c r="E9" s="376"/>
      <c r="F9" s="25">
        <v>9</v>
      </c>
      <c r="G9" s="15">
        <v>9</v>
      </c>
      <c r="H9" s="15">
        <v>9</v>
      </c>
      <c r="I9" s="15">
        <v>9</v>
      </c>
      <c r="J9" s="15">
        <v>9</v>
      </c>
      <c r="K9" s="25">
        <v>9</v>
      </c>
      <c r="L9" s="25">
        <v>9</v>
      </c>
      <c r="M9" s="26">
        <v>9</v>
      </c>
      <c r="N9" s="27">
        <v>0</v>
      </c>
      <c r="O9" s="28"/>
      <c r="P9" s="29"/>
      <c r="Q9" s="30">
        <v>1</v>
      </c>
      <c r="R9" s="31">
        <v>1</v>
      </c>
      <c r="S9" s="32"/>
    </row>
    <row r="10" spans="1:19" s="11" customFormat="1" ht="13.5" customHeight="1">
      <c r="B10" s="24">
        <v>9</v>
      </c>
      <c r="C10" s="374"/>
      <c r="D10" s="375"/>
      <c r="E10" s="376"/>
      <c r="F10" s="25">
        <v>10</v>
      </c>
      <c r="G10" s="15">
        <v>10</v>
      </c>
      <c r="H10" s="15">
        <v>10</v>
      </c>
      <c r="I10" s="25">
        <v>10</v>
      </c>
      <c r="J10" s="25">
        <v>10</v>
      </c>
      <c r="K10" s="25">
        <v>10</v>
      </c>
      <c r="L10" s="25">
        <v>10</v>
      </c>
      <c r="M10" s="25">
        <v>10</v>
      </c>
      <c r="N10" s="27">
        <v>0</v>
      </c>
      <c r="O10" s="28"/>
      <c r="P10" s="29">
        <v>1</v>
      </c>
      <c r="Q10" s="30"/>
      <c r="R10" s="31">
        <v>1</v>
      </c>
      <c r="S10" s="32"/>
    </row>
    <row r="11" spans="1:19" s="11" customFormat="1" ht="13.5" customHeight="1">
      <c r="B11" s="34">
        <v>10</v>
      </c>
      <c r="C11" s="374"/>
      <c r="D11" s="375"/>
      <c r="E11" s="376"/>
      <c r="F11" s="25">
        <v>10</v>
      </c>
      <c r="G11" s="15">
        <v>10</v>
      </c>
      <c r="H11" s="15">
        <v>6</v>
      </c>
      <c r="I11" s="15">
        <v>6</v>
      </c>
      <c r="J11" s="15">
        <v>9</v>
      </c>
      <c r="K11" s="25">
        <v>6</v>
      </c>
      <c r="L11" s="15">
        <v>6</v>
      </c>
      <c r="M11" s="26">
        <v>8</v>
      </c>
      <c r="N11" s="27">
        <v>0</v>
      </c>
      <c r="O11" s="28"/>
      <c r="P11" s="29">
        <v>1</v>
      </c>
      <c r="Q11" s="30"/>
      <c r="R11" s="31">
        <v>1</v>
      </c>
      <c r="S11" s="32"/>
    </row>
    <row r="12" spans="1:19" s="36" customFormat="1" ht="13.5" customHeight="1">
      <c r="B12" s="37">
        <v>11</v>
      </c>
      <c r="C12" s="374"/>
      <c r="D12" s="375"/>
      <c r="E12" s="376"/>
      <c r="F12" s="38">
        <v>9</v>
      </c>
      <c r="G12" s="39">
        <v>9</v>
      </c>
      <c r="H12" s="39">
        <v>8</v>
      </c>
      <c r="I12" s="39">
        <v>8</v>
      </c>
      <c r="J12" s="39">
        <v>10</v>
      </c>
      <c r="K12" s="39">
        <v>8</v>
      </c>
      <c r="L12" s="39">
        <v>9</v>
      </c>
      <c r="M12" s="40">
        <v>8</v>
      </c>
      <c r="N12" s="27">
        <v>1</v>
      </c>
      <c r="O12" s="28"/>
      <c r="P12" s="29">
        <v>1</v>
      </c>
      <c r="Q12" s="30"/>
      <c r="R12" s="31"/>
      <c r="S12" s="32">
        <v>1</v>
      </c>
    </row>
    <row r="13" spans="1:19" s="36" customFormat="1" ht="13.5" customHeight="1">
      <c r="B13" s="37"/>
      <c r="C13" s="374"/>
      <c r="D13" s="375"/>
      <c r="E13" s="376"/>
      <c r="F13" s="38"/>
      <c r="G13" s="39"/>
      <c r="H13" s="39"/>
      <c r="I13" s="39"/>
      <c r="J13" s="39"/>
      <c r="K13" s="39"/>
      <c r="L13" s="39"/>
      <c r="M13" s="40"/>
      <c r="N13" s="27"/>
      <c r="O13" s="28"/>
      <c r="P13" s="29"/>
      <c r="Q13" s="30"/>
      <c r="R13" s="31"/>
      <c r="S13" s="32"/>
    </row>
    <row r="14" spans="1:19" s="36" customFormat="1" ht="13.5" customHeight="1">
      <c r="B14" s="37"/>
      <c r="C14" s="374"/>
      <c r="D14" s="375"/>
      <c r="E14" s="376"/>
      <c r="F14" s="38"/>
      <c r="G14" s="39"/>
      <c r="H14" s="39"/>
      <c r="I14" s="39"/>
      <c r="J14" s="39"/>
      <c r="K14" s="39"/>
      <c r="L14" s="39"/>
      <c r="M14" s="40"/>
      <c r="N14" s="27"/>
      <c r="O14" s="28"/>
      <c r="P14" s="29"/>
      <c r="Q14" s="30"/>
      <c r="R14" s="31"/>
      <c r="S14" s="32"/>
    </row>
    <row r="15" spans="1:19" s="36" customFormat="1" ht="13.5" customHeight="1" thickBot="1">
      <c r="B15" s="41"/>
      <c r="C15" s="377"/>
      <c r="D15" s="378"/>
      <c r="E15" s="379"/>
      <c r="F15" s="42"/>
      <c r="G15" s="43"/>
      <c r="H15" s="43"/>
      <c r="I15" s="43"/>
      <c r="J15" s="43"/>
      <c r="K15" s="43"/>
      <c r="L15" s="43"/>
      <c r="M15" s="44"/>
      <c r="N15" s="45"/>
      <c r="O15" s="46"/>
      <c r="P15" s="47"/>
      <c r="Q15" s="48"/>
      <c r="R15" s="49"/>
      <c r="S15" s="50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3</v>
      </c>
      <c r="O16" s="57">
        <f>SUM(O2:O15)</f>
        <v>0</v>
      </c>
      <c r="P16" s="58">
        <f>SUM(P2:P15)</f>
        <v>6</v>
      </c>
      <c r="Q16" s="59">
        <f>SUM(Q2:Q15)</f>
        <v>5</v>
      </c>
      <c r="R16" s="60">
        <f t="shared" ref="R16:S16" si="0">SUM(R2:R15)</f>
        <v>5</v>
      </c>
      <c r="S16" s="61">
        <f t="shared" si="0"/>
        <v>6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0.27272727272727271</v>
      </c>
      <c r="O17" s="64">
        <f>O16/B24</f>
        <v>0</v>
      </c>
      <c r="P17" s="65">
        <f>P16/B24</f>
        <v>0.54545454545454541</v>
      </c>
      <c r="Q17" s="66">
        <f>Q16/B24</f>
        <v>0.45454545454545453</v>
      </c>
      <c r="R17" s="67">
        <f>R16/B24</f>
        <v>0.45454545454545453</v>
      </c>
      <c r="S17" s="68">
        <f>S16/B24</f>
        <v>0.54545454545454541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N°4  - SERENISSIMA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11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0.63636363636363635</v>
      </c>
      <c r="G24" s="307">
        <f t="shared" si="1"/>
        <v>0.72727272727272729</v>
      </c>
      <c r="H24" s="307">
        <f t="shared" si="1"/>
        <v>0.36363636363636365</v>
      </c>
      <c r="I24" s="307">
        <f t="shared" si="1"/>
        <v>0.36363636363636365</v>
      </c>
      <c r="J24" s="307">
        <f t="shared" si="1"/>
        <v>0.72727272727272729</v>
      </c>
      <c r="K24" s="307">
        <f t="shared" si="1"/>
        <v>0.36363636363636365</v>
      </c>
      <c r="L24" s="307">
        <f t="shared" si="1"/>
        <v>0.63636363636363635</v>
      </c>
      <c r="M24" s="308">
        <f t="shared" si="1"/>
        <v>0.36363636363636365</v>
      </c>
      <c r="N24" s="356">
        <f>AVERAGE(F24:M25)+AVERAGE(F26:M28)</f>
        <v>0.96590909090909083</v>
      </c>
      <c r="O24" s="301">
        <f>AVERAGE(F24:M25)</f>
        <v>0.52272727272727271</v>
      </c>
      <c r="P24" s="136">
        <f>COUNTIF($F$2:$M$15,C24)/($B$24*8)</f>
        <v>0.22727272727272727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0.29545454545454547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0.36363636363636365</v>
      </c>
      <c r="G26" s="292">
        <f t="shared" si="3"/>
        <v>0.27272727272727271</v>
      </c>
      <c r="H26" s="292">
        <f t="shared" si="3"/>
        <v>0.63636363636363635</v>
      </c>
      <c r="I26" s="292">
        <f t="shared" si="3"/>
        <v>0.45454545454545453</v>
      </c>
      <c r="J26" s="292">
        <f t="shared" si="3"/>
        <v>0.27272727272727271</v>
      </c>
      <c r="K26" s="292">
        <f t="shared" si="3"/>
        <v>0.54545454545454541</v>
      </c>
      <c r="L26" s="292">
        <f t="shared" si="3"/>
        <v>0.36363636363636365</v>
      </c>
      <c r="M26" s="349">
        <f t="shared" si="3"/>
        <v>0.63636363636363635</v>
      </c>
      <c r="N26" s="357"/>
      <c r="O26" s="303">
        <f>AVERAGE(F26:M28)</f>
        <v>0.44318181818181818</v>
      </c>
      <c r="P26" s="144">
        <f t="shared" si="2"/>
        <v>0.26136363636363635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9.0909090909090912E-2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9.0909090909090912E-2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0.18181818181818182</v>
      </c>
      <c r="J29" s="298">
        <f t="shared" si="4"/>
        <v>0</v>
      </c>
      <c r="K29" s="298">
        <f t="shared" si="4"/>
        <v>9.0909090909090912E-2</v>
      </c>
      <c r="L29" s="298">
        <f t="shared" si="4"/>
        <v>0</v>
      </c>
      <c r="M29" s="364">
        <f t="shared" si="4"/>
        <v>0</v>
      </c>
      <c r="N29" s="356">
        <f>AVERAGE(F29:M31)+AVERAGE(F32:M33)</f>
        <v>3.4090909090909088E-2</v>
      </c>
      <c r="O29" s="383">
        <f>AVERAGE(F29:M31)</f>
        <v>3.4090909090909088E-2</v>
      </c>
      <c r="P29" s="116">
        <f t="shared" si="2"/>
        <v>1.1363636363636364E-2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84"/>
      <c r="P30" s="116">
        <f t="shared" si="2"/>
        <v>0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84"/>
      <c r="P31" s="116">
        <f t="shared" si="2"/>
        <v>2.2727272727272728E-2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0</v>
      </c>
      <c r="P32" s="117">
        <f t="shared" si="2"/>
        <v>0</v>
      </c>
    </row>
    <row r="33" spans="1:16" ht="14.45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4.45" customHeight="1" thickBot="1">
      <c r="A34" s="323"/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127"/>
      <c r="P34" s="12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8.9090909090909083</v>
      </c>
      <c r="G35" s="132">
        <f t="shared" ref="G35:M35" si="6">AVERAGE(G2:G15)</f>
        <v>9</v>
      </c>
      <c r="H35" s="132">
        <f t="shared" si="6"/>
        <v>7.9090909090909092</v>
      </c>
      <c r="I35" s="132">
        <f t="shared" si="6"/>
        <v>7.2727272727272725</v>
      </c>
      <c r="J35" s="132">
        <f t="shared" si="6"/>
        <v>8.9090909090909083</v>
      </c>
      <c r="K35" s="132">
        <f t="shared" si="6"/>
        <v>8</v>
      </c>
      <c r="L35" s="132">
        <f t="shared" si="6"/>
        <v>8.545454545454545</v>
      </c>
      <c r="M35" s="133">
        <f t="shared" si="6"/>
        <v>8.0909090909090917</v>
      </c>
      <c r="N35" s="183">
        <f>AVERAGE(F35:M35)</f>
        <v>8.3295454545454533</v>
      </c>
    </row>
  </sheetData>
  <mergeCells count="51">
    <mergeCell ref="C1:E1"/>
    <mergeCell ref="C2:E15"/>
    <mergeCell ref="A20:A35"/>
    <mergeCell ref="B20:M22"/>
    <mergeCell ref="B24:B33"/>
    <mergeCell ref="D24:D28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E26:E28"/>
    <mergeCell ref="F26:F28"/>
    <mergeCell ref="G26:G28"/>
    <mergeCell ref="H26:H28"/>
    <mergeCell ref="I26:I28"/>
    <mergeCell ref="O24:O25"/>
    <mergeCell ref="O26:O28"/>
    <mergeCell ref="J26:J28"/>
    <mergeCell ref="N24:N28"/>
    <mergeCell ref="K26:K28"/>
    <mergeCell ref="L26:L28"/>
    <mergeCell ref="M26:M28"/>
    <mergeCell ref="O29:O31"/>
    <mergeCell ref="O32:O33"/>
    <mergeCell ref="J29:J31"/>
    <mergeCell ref="K29:K31"/>
    <mergeCell ref="L29:L31"/>
    <mergeCell ref="M29:M31"/>
    <mergeCell ref="N29:N33"/>
    <mergeCell ref="J32:J33"/>
    <mergeCell ref="K32:K33"/>
    <mergeCell ref="L32:L33"/>
    <mergeCell ref="M32:M33"/>
    <mergeCell ref="B35:E35"/>
    <mergeCell ref="E32:E33"/>
    <mergeCell ref="F32:F33"/>
    <mergeCell ref="G32:G33"/>
    <mergeCell ref="H32:H33"/>
    <mergeCell ref="B34:N34"/>
    <mergeCell ref="I32:I33"/>
    <mergeCell ref="D29:D33"/>
    <mergeCell ref="E29:E31"/>
    <mergeCell ref="F29:F31"/>
    <mergeCell ref="G29:G31"/>
    <mergeCell ref="H29:H31"/>
    <mergeCell ref="I29:I31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opLeftCell="A13" zoomScale="80" zoomScaleNormal="80" workbookViewId="0">
      <selection activeCell="F47" sqref="F47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2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2:19" s="11" customFormat="1" ht="15" customHeight="1">
      <c r="B2" s="12">
        <v>1</v>
      </c>
      <c r="C2" s="371" t="s">
        <v>48</v>
      </c>
      <c r="D2" s="372"/>
      <c r="E2" s="373"/>
      <c r="F2" s="13">
        <v>10</v>
      </c>
      <c r="G2" s="14">
        <v>10</v>
      </c>
      <c r="H2" s="14">
        <v>9</v>
      </c>
      <c r="I2" s="14">
        <v>8</v>
      </c>
      <c r="J2" s="14">
        <v>10</v>
      </c>
      <c r="K2" s="14">
        <v>9</v>
      </c>
      <c r="L2" s="14">
        <v>9</v>
      </c>
      <c r="M2" s="14">
        <v>10</v>
      </c>
      <c r="N2" s="18">
        <v>0</v>
      </c>
      <c r="O2" s="19"/>
      <c r="P2" s="20"/>
      <c r="Q2" s="21">
        <v>1</v>
      </c>
      <c r="R2" s="22"/>
      <c r="S2" s="23">
        <v>1</v>
      </c>
    </row>
    <row r="3" spans="2:19" s="11" customFormat="1" ht="13.5" customHeight="1">
      <c r="B3" s="24">
        <v>2</v>
      </c>
      <c r="C3" s="374"/>
      <c r="D3" s="375"/>
      <c r="E3" s="376"/>
      <c r="F3" s="15">
        <v>9</v>
      </c>
      <c r="G3" s="25">
        <v>8</v>
      </c>
      <c r="H3" s="15">
        <v>9</v>
      </c>
      <c r="I3" s="15">
        <v>9</v>
      </c>
      <c r="J3" s="15">
        <v>9</v>
      </c>
      <c r="K3" s="25">
        <v>8</v>
      </c>
      <c r="L3" s="25">
        <v>10</v>
      </c>
      <c r="M3" s="26">
        <v>10</v>
      </c>
      <c r="N3" s="27">
        <v>0</v>
      </c>
      <c r="O3" s="28">
        <v>1</v>
      </c>
      <c r="P3" s="29"/>
      <c r="Q3" s="30"/>
      <c r="R3" s="31">
        <v>1</v>
      </c>
      <c r="S3" s="32"/>
    </row>
    <row r="4" spans="2:19" s="11" customFormat="1" ht="13.5" customHeight="1">
      <c r="B4" s="24">
        <v>3</v>
      </c>
      <c r="C4" s="374"/>
      <c r="D4" s="375"/>
      <c r="E4" s="376"/>
      <c r="F4" s="33">
        <v>10</v>
      </c>
      <c r="G4" s="25">
        <v>9</v>
      </c>
      <c r="H4" s="15">
        <v>8</v>
      </c>
      <c r="I4" s="15">
        <v>7</v>
      </c>
      <c r="J4" s="15">
        <v>10</v>
      </c>
      <c r="K4" s="25">
        <v>8</v>
      </c>
      <c r="L4" s="25">
        <v>8</v>
      </c>
      <c r="M4" s="26">
        <v>9</v>
      </c>
      <c r="N4" s="27">
        <v>0</v>
      </c>
      <c r="O4" s="28"/>
      <c r="P4" s="29">
        <v>1</v>
      </c>
      <c r="Q4" s="30"/>
      <c r="R4" s="31">
        <v>1</v>
      </c>
      <c r="S4" s="32"/>
    </row>
    <row r="5" spans="2:19" s="11" customFormat="1" ht="13.5" customHeight="1">
      <c r="B5" s="34">
        <v>4</v>
      </c>
      <c r="C5" s="374"/>
      <c r="D5" s="375"/>
      <c r="E5" s="376"/>
      <c r="F5" s="15">
        <v>10</v>
      </c>
      <c r="G5" s="25">
        <v>10</v>
      </c>
      <c r="H5" s="15">
        <v>10</v>
      </c>
      <c r="I5" s="15">
        <v>10</v>
      </c>
      <c r="J5" s="15">
        <v>9</v>
      </c>
      <c r="K5" s="25">
        <v>7</v>
      </c>
      <c r="L5" s="25">
        <v>9</v>
      </c>
      <c r="M5" s="26">
        <v>8</v>
      </c>
      <c r="N5" s="27">
        <v>0</v>
      </c>
      <c r="O5" s="28"/>
      <c r="P5" s="29"/>
      <c r="Q5" s="30">
        <v>1</v>
      </c>
      <c r="R5" s="31"/>
      <c r="S5" s="32">
        <v>1</v>
      </c>
    </row>
    <row r="6" spans="2:19" s="11" customFormat="1" ht="13.5" customHeight="1">
      <c r="B6" s="24">
        <v>5</v>
      </c>
      <c r="C6" s="374"/>
      <c r="D6" s="375"/>
      <c r="E6" s="376"/>
      <c r="F6" s="33">
        <v>10</v>
      </c>
      <c r="G6" s="15">
        <v>9</v>
      </c>
      <c r="H6" s="15">
        <v>10</v>
      </c>
      <c r="I6" s="15">
        <v>9</v>
      </c>
      <c r="J6" s="15">
        <v>10</v>
      </c>
      <c r="K6" s="25">
        <v>9</v>
      </c>
      <c r="L6" s="25">
        <v>10</v>
      </c>
      <c r="M6" s="26">
        <v>10</v>
      </c>
      <c r="N6" s="27">
        <v>0</v>
      </c>
      <c r="O6" s="28"/>
      <c r="P6" s="29"/>
      <c r="Q6" s="30">
        <v>1</v>
      </c>
      <c r="R6" s="31">
        <v>1</v>
      </c>
      <c r="S6" s="32"/>
    </row>
    <row r="7" spans="2:19" s="11" customFormat="1" ht="13.5" customHeight="1">
      <c r="B7" s="24">
        <v>6</v>
      </c>
      <c r="C7" s="374"/>
      <c r="D7" s="375"/>
      <c r="E7" s="376"/>
      <c r="F7" s="33">
        <v>9</v>
      </c>
      <c r="G7" s="15">
        <v>9</v>
      </c>
      <c r="H7" s="15">
        <v>7</v>
      </c>
      <c r="I7" s="15">
        <v>5</v>
      </c>
      <c r="J7" s="15">
        <v>8</v>
      </c>
      <c r="K7" s="25">
        <v>9</v>
      </c>
      <c r="L7" s="25">
        <v>2</v>
      </c>
      <c r="M7" s="26">
        <v>6</v>
      </c>
      <c r="N7" s="27">
        <v>0</v>
      </c>
      <c r="O7" s="28"/>
      <c r="P7" s="29">
        <v>1</v>
      </c>
      <c r="Q7" s="30"/>
      <c r="R7" s="31">
        <v>1</v>
      </c>
      <c r="S7" s="32"/>
    </row>
    <row r="8" spans="2:19" s="11" customFormat="1" ht="13.5" customHeight="1">
      <c r="B8" s="34">
        <v>7</v>
      </c>
      <c r="C8" s="374"/>
      <c r="D8" s="375"/>
      <c r="E8" s="376"/>
      <c r="F8" s="35">
        <v>10</v>
      </c>
      <c r="G8" s="15">
        <v>10</v>
      </c>
      <c r="H8" s="15">
        <v>7</v>
      </c>
      <c r="I8" s="15">
        <v>9</v>
      </c>
      <c r="J8" s="15">
        <v>10</v>
      </c>
      <c r="K8" s="25">
        <v>10</v>
      </c>
      <c r="L8" s="25">
        <v>10</v>
      </c>
      <c r="M8" s="26">
        <v>10</v>
      </c>
      <c r="N8" s="27">
        <v>0</v>
      </c>
      <c r="O8" s="28"/>
      <c r="P8" s="29">
        <v>1</v>
      </c>
      <c r="Q8" s="30"/>
      <c r="R8" s="31"/>
      <c r="S8" s="32">
        <v>1</v>
      </c>
    </row>
    <row r="9" spans="2:19" s="11" customFormat="1" ht="13.5" customHeight="1">
      <c r="B9" s="24">
        <v>8</v>
      </c>
      <c r="C9" s="374"/>
      <c r="D9" s="375"/>
      <c r="E9" s="376"/>
      <c r="F9" s="25">
        <v>10</v>
      </c>
      <c r="G9" s="15">
        <v>10</v>
      </c>
      <c r="H9" s="15">
        <v>8</v>
      </c>
      <c r="I9" s="15">
        <v>7</v>
      </c>
      <c r="J9" s="15">
        <v>10</v>
      </c>
      <c r="K9" s="25">
        <v>9</v>
      </c>
      <c r="L9" s="25">
        <v>8</v>
      </c>
      <c r="M9" s="26">
        <v>9</v>
      </c>
      <c r="N9" s="27">
        <v>0</v>
      </c>
      <c r="O9" s="28"/>
      <c r="P9" s="29">
        <v>1</v>
      </c>
      <c r="Q9" s="30"/>
      <c r="R9" s="31">
        <v>1</v>
      </c>
      <c r="S9" s="32"/>
    </row>
    <row r="10" spans="2:19" s="11" customFormat="1" ht="13.5" customHeight="1">
      <c r="B10" s="24">
        <v>9</v>
      </c>
      <c r="C10" s="374"/>
      <c r="D10" s="375"/>
      <c r="E10" s="376"/>
      <c r="F10" s="25">
        <v>10</v>
      </c>
      <c r="G10" s="15">
        <v>10</v>
      </c>
      <c r="H10" s="15">
        <v>8</v>
      </c>
      <c r="I10" s="15">
        <v>9</v>
      </c>
      <c r="J10" s="15">
        <v>10</v>
      </c>
      <c r="K10" s="25">
        <v>10</v>
      </c>
      <c r="L10" s="25">
        <v>10</v>
      </c>
      <c r="M10" s="26">
        <v>10</v>
      </c>
      <c r="N10" s="27">
        <v>0</v>
      </c>
      <c r="O10" s="28"/>
      <c r="P10" s="29">
        <v>1</v>
      </c>
      <c r="Q10" s="30"/>
      <c r="R10" s="31">
        <v>1</v>
      </c>
      <c r="S10" s="32"/>
    </row>
    <row r="11" spans="2:19" s="11" customFormat="1" ht="13.5" customHeight="1">
      <c r="B11" s="34">
        <v>10</v>
      </c>
      <c r="C11" s="374"/>
      <c r="D11" s="375"/>
      <c r="E11" s="376"/>
      <c r="F11" s="25">
        <v>8</v>
      </c>
      <c r="G11" s="15">
        <v>10</v>
      </c>
      <c r="H11" s="15">
        <v>7</v>
      </c>
      <c r="I11" s="15">
        <v>7</v>
      </c>
      <c r="J11" s="15">
        <v>9</v>
      </c>
      <c r="K11" s="25">
        <v>7</v>
      </c>
      <c r="L11" s="25">
        <v>9</v>
      </c>
      <c r="M11" s="26">
        <v>9</v>
      </c>
      <c r="N11" s="27">
        <v>0</v>
      </c>
      <c r="O11" s="28"/>
      <c r="P11" s="29"/>
      <c r="Q11" s="30">
        <v>1</v>
      </c>
      <c r="R11" s="31"/>
      <c r="S11" s="32">
        <v>1</v>
      </c>
    </row>
    <row r="12" spans="2:19" s="11" customFormat="1" ht="13.5" customHeight="1">
      <c r="B12" s="24">
        <v>11</v>
      </c>
      <c r="C12" s="374"/>
      <c r="D12" s="375"/>
      <c r="E12" s="376"/>
      <c r="F12" s="25">
        <v>9</v>
      </c>
      <c r="G12" s="15">
        <v>9</v>
      </c>
      <c r="H12" s="15">
        <v>8</v>
      </c>
      <c r="I12" s="15">
        <v>8</v>
      </c>
      <c r="J12" s="15">
        <v>9</v>
      </c>
      <c r="K12" s="25">
        <v>7</v>
      </c>
      <c r="L12" s="15">
        <v>5</v>
      </c>
      <c r="M12" s="26">
        <v>7</v>
      </c>
      <c r="N12" s="27">
        <v>0</v>
      </c>
      <c r="O12" s="28"/>
      <c r="P12" s="29"/>
      <c r="Q12" s="30">
        <v>1</v>
      </c>
      <c r="R12" s="31"/>
      <c r="S12" s="32">
        <v>1</v>
      </c>
    </row>
    <row r="13" spans="2:19" s="11" customFormat="1" ht="13.5" customHeight="1">
      <c r="B13" s="24">
        <v>12</v>
      </c>
      <c r="C13" s="374"/>
      <c r="D13" s="375"/>
      <c r="E13" s="376"/>
      <c r="F13" s="211">
        <v>10</v>
      </c>
      <c r="G13" s="15">
        <v>10</v>
      </c>
      <c r="H13" s="15">
        <v>8</v>
      </c>
      <c r="I13" s="15">
        <v>7</v>
      </c>
      <c r="J13" s="15">
        <v>9</v>
      </c>
      <c r="K13" s="25">
        <v>7</v>
      </c>
      <c r="L13" s="15">
        <v>9</v>
      </c>
      <c r="M13" s="26">
        <v>9</v>
      </c>
      <c r="N13" s="27">
        <v>0</v>
      </c>
      <c r="O13" s="28">
        <v>1</v>
      </c>
      <c r="P13" s="29"/>
      <c r="Q13" s="30"/>
      <c r="R13" s="31"/>
      <c r="S13" s="32">
        <v>1</v>
      </c>
    </row>
    <row r="14" spans="2:19" s="11" customFormat="1" ht="13.5" customHeight="1">
      <c r="B14" s="34">
        <v>13</v>
      </c>
      <c r="C14" s="374"/>
      <c r="D14" s="375"/>
      <c r="E14" s="376"/>
      <c r="F14" s="211">
        <v>10</v>
      </c>
      <c r="G14" s="15">
        <v>10</v>
      </c>
      <c r="H14" s="15">
        <v>9</v>
      </c>
      <c r="I14" s="15">
        <v>8</v>
      </c>
      <c r="J14" s="15">
        <v>9</v>
      </c>
      <c r="K14" s="25">
        <v>10</v>
      </c>
      <c r="L14" s="15">
        <v>10</v>
      </c>
      <c r="M14" s="26">
        <v>10</v>
      </c>
      <c r="N14" s="27">
        <v>0</v>
      </c>
      <c r="O14" s="28"/>
      <c r="P14" s="29"/>
      <c r="Q14" s="30">
        <v>1</v>
      </c>
      <c r="R14" s="31"/>
      <c r="S14" s="32">
        <v>1</v>
      </c>
    </row>
    <row r="15" spans="2:19" s="11" customFormat="1" ht="13.5" customHeight="1">
      <c r="B15" s="24">
        <v>14</v>
      </c>
      <c r="C15" s="374"/>
      <c r="D15" s="375"/>
      <c r="E15" s="376"/>
      <c r="F15" s="211">
        <v>10</v>
      </c>
      <c r="G15" s="15">
        <v>9</v>
      </c>
      <c r="H15" s="15">
        <v>9</v>
      </c>
      <c r="I15" s="15">
        <v>10</v>
      </c>
      <c r="J15" s="15">
        <v>10</v>
      </c>
      <c r="K15" s="25">
        <v>9</v>
      </c>
      <c r="L15" s="15">
        <v>9</v>
      </c>
      <c r="M15" s="26">
        <v>9</v>
      </c>
      <c r="N15" s="27">
        <v>0</v>
      </c>
      <c r="O15" s="28"/>
      <c r="P15" s="29">
        <v>1</v>
      </c>
      <c r="Q15" s="30"/>
      <c r="R15" s="31">
        <v>1</v>
      </c>
      <c r="S15" s="32"/>
    </row>
    <row r="16" spans="2:19" s="11" customFormat="1" ht="13.5" customHeight="1">
      <c r="B16" s="24">
        <v>15</v>
      </c>
      <c r="C16" s="374"/>
      <c r="D16" s="375"/>
      <c r="E16" s="376"/>
      <c r="F16" s="211">
        <v>10</v>
      </c>
      <c r="G16" s="15">
        <v>9</v>
      </c>
      <c r="H16" s="15">
        <v>10</v>
      </c>
      <c r="I16" s="15">
        <v>7</v>
      </c>
      <c r="J16" s="15">
        <v>10</v>
      </c>
      <c r="K16" s="25">
        <v>9</v>
      </c>
      <c r="L16" s="15">
        <v>10</v>
      </c>
      <c r="M16" s="26">
        <v>10</v>
      </c>
      <c r="N16" s="27">
        <v>0</v>
      </c>
      <c r="O16" s="28"/>
      <c r="P16" s="29"/>
      <c r="Q16" s="30">
        <v>1</v>
      </c>
      <c r="R16" s="31"/>
      <c r="S16" s="32">
        <v>1</v>
      </c>
    </row>
    <row r="17" spans="1:19" s="36" customFormat="1" ht="13.5" customHeight="1">
      <c r="B17" s="34">
        <v>16</v>
      </c>
      <c r="C17" s="374"/>
      <c r="D17" s="375"/>
      <c r="E17" s="376"/>
      <c r="F17" s="38">
        <v>9</v>
      </c>
      <c r="G17" s="39">
        <v>10</v>
      </c>
      <c r="H17" s="39">
        <v>8</v>
      </c>
      <c r="I17" s="39">
        <v>5</v>
      </c>
      <c r="J17" s="39">
        <v>9</v>
      </c>
      <c r="K17" s="39">
        <v>10</v>
      </c>
      <c r="L17" s="39">
        <v>9</v>
      </c>
      <c r="M17" s="40">
        <v>8</v>
      </c>
      <c r="N17" s="27">
        <v>0</v>
      </c>
      <c r="O17" s="28"/>
      <c r="P17" s="29">
        <v>1</v>
      </c>
      <c r="Q17" s="30"/>
      <c r="R17" s="31">
        <v>1</v>
      </c>
      <c r="S17" s="32"/>
    </row>
    <row r="18" spans="1:19" s="36" customFormat="1" ht="13.5" customHeight="1">
      <c r="B18" s="24">
        <v>17</v>
      </c>
      <c r="C18" s="374"/>
      <c r="D18" s="375"/>
      <c r="E18" s="376"/>
      <c r="F18" s="38">
        <v>9</v>
      </c>
      <c r="G18" s="39">
        <v>10</v>
      </c>
      <c r="H18" s="39">
        <v>8</v>
      </c>
      <c r="I18" s="39">
        <v>8</v>
      </c>
      <c r="J18" s="39">
        <v>9</v>
      </c>
      <c r="K18" s="39">
        <v>7</v>
      </c>
      <c r="L18" s="39">
        <v>7</v>
      </c>
      <c r="M18" s="40">
        <v>8</v>
      </c>
      <c r="N18" s="27">
        <v>0</v>
      </c>
      <c r="O18" s="28"/>
      <c r="P18" s="29">
        <v>1</v>
      </c>
      <c r="Q18" s="30"/>
      <c r="R18" s="31"/>
      <c r="S18" s="32">
        <v>1</v>
      </c>
    </row>
    <row r="19" spans="1:19" s="36" customFormat="1" ht="13.5" customHeight="1">
      <c r="B19" s="24">
        <v>18</v>
      </c>
      <c r="C19" s="374"/>
      <c r="D19" s="375"/>
      <c r="E19" s="376"/>
      <c r="F19" s="38">
        <v>8</v>
      </c>
      <c r="G19" s="39">
        <v>8</v>
      </c>
      <c r="H19" s="39">
        <v>7</v>
      </c>
      <c r="I19" s="39">
        <v>4</v>
      </c>
      <c r="J19" s="39">
        <v>8</v>
      </c>
      <c r="K19" s="39">
        <v>5</v>
      </c>
      <c r="L19" s="39">
        <v>2</v>
      </c>
      <c r="M19" s="40">
        <v>7</v>
      </c>
      <c r="N19" s="27">
        <v>0</v>
      </c>
      <c r="O19" s="28"/>
      <c r="P19" s="29">
        <v>1</v>
      </c>
      <c r="Q19" s="30"/>
      <c r="R19" s="31"/>
      <c r="S19" s="32">
        <v>1</v>
      </c>
    </row>
    <row r="20" spans="1:19" s="36" customFormat="1" ht="13.5" customHeight="1">
      <c r="B20" s="34">
        <v>19</v>
      </c>
      <c r="C20" s="374"/>
      <c r="D20" s="375"/>
      <c r="E20" s="376"/>
      <c r="F20" s="38">
        <v>8</v>
      </c>
      <c r="G20" s="39">
        <v>8</v>
      </c>
      <c r="H20" s="39">
        <v>8</v>
      </c>
      <c r="I20" s="39">
        <v>5</v>
      </c>
      <c r="J20" s="39">
        <v>9</v>
      </c>
      <c r="K20" s="39">
        <v>9</v>
      </c>
      <c r="L20" s="39">
        <v>7</v>
      </c>
      <c r="M20" s="40">
        <v>8</v>
      </c>
      <c r="N20" s="27">
        <v>0</v>
      </c>
      <c r="O20" s="28"/>
      <c r="P20" s="29"/>
      <c r="Q20" s="30">
        <v>1</v>
      </c>
      <c r="R20" s="31">
        <v>1</v>
      </c>
      <c r="S20" s="32"/>
    </row>
    <row r="21" spans="1:19" s="36" customFormat="1" ht="13.5" customHeight="1">
      <c r="B21" s="34">
        <v>20</v>
      </c>
      <c r="C21" s="374"/>
      <c r="D21" s="375"/>
      <c r="E21" s="376"/>
      <c r="F21" s="212">
        <v>10</v>
      </c>
      <c r="G21" s="213">
        <v>10</v>
      </c>
      <c r="H21" s="213">
        <v>8</v>
      </c>
      <c r="I21" s="213">
        <v>8</v>
      </c>
      <c r="J21" s="213">
        <v>9</v>
      </c>
      <c r="K21" s="213">
        <v>8</v>
      </c>
      <c r="L21" s="213">
        <v>6</v>
      </c>
      <c r="M21" s="214">
        <v>9</v>
      </c>
      <c r="N21" s="27">
        <v>0</v>
      </c>
      <c r="O21" s="216"/>
      <c r="P21" s="217"/>
      <c r="Q21" s="218">
        <v>1</v>
      </c>
      <c r="R21" s="219">
        <v>1</v>
      </c>
      <c r="S21" s="220"/>
    </row>
    <row r="22" spans="1:19" s="36" customFormat="1" ht="13.5" customHeight="1">
      <c r="B22" s="34">
        <v>21</v>
      </c>
      <c r="C22" s="374"/>
      <c r="D22" s="375"/>
      <c r="E22" s="376"/>
      <c r="F22" s="212">
        <v>8</v>
      </c>
      <c r="G22" s="213">
        <v>9</v>
      </c>
      <c r="H22" s="213">
        <v>8</v>
      </c>
      <c r="I22" s="213">
        <v>8</v>
      </c>
      <c r="J22" s="213">
        <v>10</v>
      </c>
      <c r="K22" s="213">
        <v>9</v>
      </c>
      <c r="L22" s="213">
        <v>9</v>
      </c>
      <c r="M22" s="214">
        <v>9</v>
      </c>
      <c r="N22" s="27">
        <v>0</v>
      </c>
      <c r="O22" s="216"/>
      <c r="P22" s="217"/>
      <c r="Q22" s="218">
        <v>1</v>
      </c>
      <c r="R22" s="219"/>
      <c r="S22" s="220">
        <v>1</v>
      </c>
    </row>
    <row r="23" spans="1:19" s="36" customFormat="1" ht="13.5" customHeight="1">
      <c r="B23" s="34">
        <v>22</v>
      </c>
      <c r="C23" s="374"/>
      <c r="D23" s="375"/>
      <c r="E23" s="376"/>
      <c r="F23" s="212">
        <v>10</v>
      </c>
      <c r="G23" s="213">
        <v>9</v>
      </c>
      <c r="H23" s="213">
        <v>6</v>
      </c>
      <c r="I23" s="213">
        <v>9</v>
      </c>
      <c r="J23" s="213">
        <v>10</v>
      </c>
      <c r="K23" s="213">
        <v>8</v>
      </c>
      <c r="L23" s="213">
        <v>8</v>
      </c>
      <c r="M23" s="214">
        <v>9</v>
      </c>
      <c r="N23" s="27">
        <v>0</v>
      </c>
      <c r="O23" s="216">
        <v>1</v>
      </c>
      <c r="P23" s="217"/>
      <c r="Q23" s="218"/>
      <c r="R23" s="219">
        <v>1</v>
      </c>
      <c r="S23" s="220"/>
    </row>
    <row r="24" spans="1:19" s="36" customFormat="1" ht="13.5" customHeight="1" thickBot="1">
      <c r="B24" s="34">
        <v>23</v>
      </c>
      <c r="C24" s="377"/>
      <c r="D24" s="378"/>
      <c r="E24" s="379"/>
      <c r="F24" s="42">
        <v>8</v>
      </c>
      <c r="G24" s="43">
        <v>8</v>
      </c>
      <c r="H24" s="43">
        <v>7</v>
      </c>
      <c r="I24" s="43">
        <v>6</v>
      </c>
      <c r="J24" s="43">
        <v>8</v>
      </c>
      <c r="K24" s="43">
        <v>7</v>
      </c>
      <c r="L24" s="43">
        <v>6</v>
      </c>
      <c r="M24" s="44">
        <v>7</v>
      </c>
      <c r="N24" s="27">
        <v>0</v>
      </c>
      <c r="O24" s="46"/>
      <c r="P24" s="47">
        <v>1</v>
      </c>
      <c r="Q24" s="48"/>
      <c r="R24" s="49">
        <v>1</v>
      </c>
      <c r="S24" s="50"/>
    </row>
    <row r="25" spans="1:19" s="62" customFormat="1" ht="16.899999999999999" customHeight="1">
      <c r="A25" s="51"/>
      <c r="B25" s="52"/>
      <c r="C25" s="53"/>
      <c r="D25" s="53"/>
      <c r="E25" s="54"/>
      <c r="F25" s="52"/>
      <c r="G25" s="52"/>
      <c r="H25" s="55"/>
      <c r="I25" s="52"/>
      <c r="J25" s="52"/>
      <c r="K25" s="52"/>
      <c r="L25" s="52"/>
      <c r="M25" s="52"/>
      <c r="N25" s="56"/>
      <c r="O25" s="57">
        <f>SUM(O2:O24)</f>
        <v>3</v>
      </c>
      <c r="P25" s="58">
        <f>SUM(P2:P24)</f>
        <v>10</v>
      </c>
      <c r="Q25" s="59">
        <f>SUM(Q2:Q24)</f>
        <v>10</v>
      </c>
      <c r="R25" s="60">
        <f>SUM(R2:R24)</f>
        <v>12</v>
      </c>
      <c r="S25" s="61">
        <f>SUM(S2:S24)</f>
        <v>11</v>
      </c>
    </row>
    <row r="26" spans="1:19" s="62" customFormat="1" ht="17.45" customHeight="1" thickBot="1">
      <c r="A26" s="51"/>
      <c r="B26" s="52"/>
      <c r="C26" s="53"/>
      <c r="D26" s="53"/>
      <c r="E26" s="54"/>
      <c r="F26" s="52"/>
      <c r="G26" s="52"/>
      <c r="H26" s="55"/>
      <c r="I26" s="52"/>
      <c r="J26" s="52"/>
      <c r="K26" s="52"/>
      <c r="L26" s="52"/>
      <c r="M26" s="52"/>
      <c r="N26" s="63">
        <f>N25/B33</f>
        <v>0</v>
      </c>
      <c r="O26" s="64">
        <f>O25/B33</f>
        <v>0.13043478260869565</v>
      </c>
      <c r="P26" s="65">
        <f>P25/B33</f>
        <v>0.43478260869565216</v>
      </c>
      <c r="Q26" s="66">
        <f>Q25/B33</f>
        <v>0.43478260869565216</v>
      </c>
      <c r="R26" s="67">
        <f>R25/B33</f>
        <v>0.52173913043478259</v>
      </c>
      <c r="S26" s="68">
        <f>S25/B33</f>
        <v>0.47826086956521741</v>
      </c>
    </row>
    <row r="27" spans="1:19" s="62" customFormat="1" ht="17.45" customHeight="1">
      <c r="A27" s="51"/>
      <c r="B27" s="52"/>
      <c r="C27" s="53"/>
      <c r="D27" s="53"/>
      <c r="E27" s="54"/>
      <c r="F27" s="52"/>
      <c r="G27" s="52"/>
      <c r="H27" s="55"/>
      <c r="I27" s="52"/>
      <c r="J27" s="52"/>
      <c r="K27" s="52"/>
      <c r="L27" s="52"/>
      <c r="M27" s="52"/>
      <c r="N27" s="69"/>
      <c r="O27" s="69"/>
      <c r="P27" s="69"/>
      <c r="Q27" s="69"/>
      <c r="R27" s="69"/>
      <c r="S27" s="69"/>
    </row>
    <row r="28" spans="1:19" s="62" customFormat="1" ht="13.5" customHeight="1" thickBot="1">
      <c r="A28" s="51"/>
      <c r="B28" s="52"/>
      <c r="C28" s="53"/>
      <c r="D28" s="53"/>
      <c r="E28" s="54"/>
      <c r="F28" s="52"/>
      <c r="G28" s="52"/>
      <c r="H28" s="55"/>
      <c r="I28" s="52"/>
      <c r="J28" s="52"/>
      <c r="K28" s="52"/>
      <c r="L28" s="52"/>
      <c r="M28" s="52"/>
      <c r="N28" s="69"/>
      <c r="O28" s="52"/>
      <c r="P28" s="52"/>
      <c r="Q28" s="52"/>
      <c r="R28" s="52"/>
      <c r="S28" s="52"/>
    </row>
    <row r="29" spans="1:19" ht="13.9" customHeight="1">
      <c r="A29" s="322" t="str">
        <f>C2</f>
        <v>FARMACIA N°5 - DUCALE</v>
      </c>
      <c r="B29" s="312" t="e">
        <f>'F 1'!B20:M22</f>
        <v>#VALUE!</v>
      </c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4"/>
      <c r="N29" s="1"/>
    </row>
    <row r="30" spans="1:19" ht="4.1500000000000004" customHeight="1">
      <c r="A30" s="323"/>
      <c r="B30" s="315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7"/>
      <c r="N30" s="1"/>
    </row>
    <row r="31" spans="1:19" ht="5.45" customHeight="1" thickBot="1">
      <c r="A31" s="323"/>
      <c r="B31" s="318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20"/>
      <c r="N31" s="1"/>
    </row>
    <row r="32" spans="1:19" ht="77.25" thickBot="1">
      <c r="A32" s="323"/>
      <c r="B32" s="70" t="s">
        <v>42</v>
      </c>
      <c r="C32" s="70" t="s">
        <v>43</v>
      </c>
      <c r="D32" s="71"/>
      <c r="E32" s="72"/>
      <c r="F32" s="111" t="str">
        <f>F1</f>
        <v>professionalità del personale</v>
      </c>
      <c r="G32" s="112" t="s">
        <v>3</v>
      </c>
      <c r="H32" s="112" t="s">
        <v>4</v>
      </c>
      <c r="I32" s="112" t="s">
        <v>5</v>
      </c>
      <c r="J32" s="112" t="s">
        <v>6</v>
      </c>
      <c r="K32" s="112" t="s">
        <v>40</v>
      </c>
      <c r="L32" s="112" t="s">
        <v>41</v>
      </c>
      <c r="M32" s="113" t="s">
        <v>7</v>
      </c>
      <c r="N32" s="1"/>
    </row>
    <row r="33" spans="1:17" ht="12.6" customHeight="1">
      <c r="A33" s="323"/>
      <c r="B33" s="328">
        <f>COUNTA(B2:B24)</f>
        <v>23</v>
      </c>
      <c r="C33" s="138">
        <v>10</v>
      </c>
      <c r="D33" s="344" t="str">
        <f>RIASSUNTIVO!E4</f>
        <v>SODDISFATTI</v>
      </c>
      <c r="E33" s="340" t="s">
        <v>24</v>
      </c>
      <c r="F33" s="342">
        <f t="shared" ref="F33:M33" si="0">(COUNTIF(F2:F24,10)+COUNTIF(F2:F24,9))/$B$33</f>
        <v>0.78260869565217395</v>
      </c>
      <c r="G33" s="307">
        <f t="shared" si="0"/>
        <v>0.82608695652173914</v>
      </c>
      <c r="H33" s="307">
        <f t="shared" si="0"/>
        <v>0.30434782608695654</v>
      </c>
      <c r="I33" s="307">
        <f t="shared" si="0"/>
        <v>0.30434782608695654</v>
      </c>
      <c r="J33" s="307">
        <f t="shared" si="0"/>
        <v>0.86956521739130432</v>
      </c>
      <c r="K33" s="307">
        <f t="shared" si="0"/>
        <v>0.52173913043478259</v>
      </c>
      <c r="L33" s="307">
        <f t="shared" si="0"/>
        <v>0.56521739130434778</v>
      </c>
      <c r="M33" s="308">
        <f t="shared" si="0"/>
        <v>0.65217391304347827</v>
      </c>
      <c r="N33" s="356">
        <f>AVERAGE(F33:M34)+AVERAGE(F35:M37)</f>
        <v>0.95652173913043481</v>
      </c>
      <c r="O33" s="301">
        <f>AVERAGE(F33:M34)</f>
        <v>0.60326086956521741</v>
      </c>
      <c r="P33" s="136">
        <f t="shared" ref="P33:P42" si="1">COUNTIF($F$2:$M$24,C33)/($B$33*8)</f>
        <v>0.30434782608695654</v>
      </c>
    </row>
    <row r="34" spans="1:17" ht="12.6" customHeight="1">
      <c r="A34" s="323"/>
      <c r="B34" s="329"/>
      <c r="C34" s="139">
        <v>9</v>
      </c>
      <c r="D34" s="345"/>
      <c r="E34" s="341"/>
      <c r="F34" s="343"/>
      <c r="G34" s="249"/>
      <c r="H34" s="249"/>
      <c r="I34" s="249"/>
      <c r="J34" s="249"/>
      <c r="K34" s="249"/>
      <c r="L34" s="249"/>
      <c r="M34" s="309"/>
      <c r="N34" s="357"/>
      <c r="O34" s="302"/>
      <c r="P34" s="137">
        <f t="shared" si="1"/>
        <v>0.29891304347826086</v>
      </c>
    </row>
    <row r="35" spans="1:17" ht="12.6" customHeight="1">
      <c r="A35" s="323"/>
      <c r="B35" s="329"/>
      <c r="C35" s="143">
        <v>8</v>
      </c>
      <c r="D35" s="345"/>
      <c r="E35" s="363" t="s">
        <v>23</v>
      </c>
      <c r="F35" s="346">
        <f t="shared" ref="F35:M35" si="2">(COUNTIF(F2:F24,8) + COUNTIF(F2:F24,7) + COUNTIF(F2:F24,6))/$B$33</f>
        <v>0.21739130434782608</v>
      </c>
      <c r="G35" s="292">
        <f t="shared" si="2"/>
        <v>0.17391304347826086</v>
      </c>
      <c r="H35" s="292">
        <f t="shared" si="2"/>
        <v>0.69565217391304346</v>
      </c>
      <c r="I35" s="292">
        <f t="shared" si="2"/>
        <v>0.52173913043478259</v>
      </c>
      <c r="J35" s="292">
        <f t="shared" si="2"/>
        <v>0.13043478260869565</v>
      </c>
      <c r="K35" s="292">
        <f t="shared" si="2"/>
        <v>0.43478260869565216</v>
      </c>
      <c r="L35" s="292">
        <f t="shared" si="2"/>
        <v>0.30434782608695654</v>
      </c>
      <c r="M35" s="349">
        <f t="shared" si="2"/>
        <v>0.34782608695652173</v>
      </c>
      <c r="N35" s="357"/>
      <c r="O35" s="303">
        <f>AVERAGE(F35:M37)</f>
        <v>0.35326086956521741</v>
      </c>
      <c r="P35" s="144">
        <f t="shared" si="1"/>
        <v>0.21195652173913043</v>
      </c>
    </row>
    <row r="36" spans="1:17" ht="12.6" customHeight="1">
      <c r="A36" s="323"/>
      <c r="B36" s="329"/>
      <c r="C36" s="143">
        <v>7</v>
      </c>
      <c r="D36" s="345"/>
      <c r="E36" s="363"/>
      <c r="F36" s="347"/>
      <c r="G36" s="293"/>
      <c r="H36" s="293"/>
      <c r="I36" s="293"/>
      <c r="J36" s="293"/>
      <c r="K36" s="293"/>
      <c r="L36" s="293"/>
      <c r="M36" s="350"/>
      <c r="N36" s="357"/>
      <c r="O36" s="304"/>
      <c r="P36" s="144">
        <f t="shared" si="1"/>
        <v>0.11413043478260869</v>
      </c>
    </row>
    <row r="37" spans="1:17" ht="12.6" customHeight="1" thickBot="1">
      <c r="A37" s="323"/>
      <c r="B37" s="329"/>
      <c r="C37" s="143">
        <v>6</v>
      </c>
      <c r="D37" s="345"/>
      <c r="E37" s="363"/>
      <c r="F37" s="348"/>
      <c r="G37" s="294"/>
      <c r="H37" s="294"/>
      <c r="I37" s="294"/>
      <c r="J37" s="294"/>
      <c r="K37" s="294"/>
      <c r="L37" s="294"/>
      <c r="M37" s="351"/>
      <c r="N37" s="358"/>
      <c r="O37" s="304"/>
      <c r="P37" s="144">
        <f t="shared" si="1"/>
        <v>2.717391304347826E-2</v>
      </c>
    </row>
    <row r="38" spans="1:17" ht="12.6" customHeight="1">
      <c r="A38" s="323"/>
      <c r="B38" s="329"/>
      <c r="C38" s="73">
        <v>5</v>
      </c>
      <c r="D38" s="361" t="str">
        <f>RIASSUNTIVO!E9</f>
        <v>INSODDISFATTI</v>
      </c>
      <c r="E38" s="382" t="s">
        <v>22</v>
      </c>
      <c r="F38" s="295">
        <f t="shared" ref="F38:M38" si="3">(COUNTIF(F2:F24,5) + COUNTIF(F2:F24,4) + COUNTIF(F2:F24,3))/$B$33</f>
        <v>0</v>
      </c>
      <c r="G38" s="298">
        <f t="shared" si="3"/>
        <v>0</v>
      </c>
      <c r="H38" s="298">
        <f t="shared" si="3"/>
        <v>0</v>
      </c>
      <c r="I38" s="298">
        <f t="shared" si="3"/>
        <v>0.17391304347826086</v>
      </c>
      <c r="J38" s="298">
        <f t="shared" si="3"/>
        <v>0</v>
      </c>
      <c r="K38" s="298">
        <f t="shared" si="3"/>
        <v>4.3478260869565216E-2</v>
      </c>
      <c r="L38" s="298">
        <f t="shared" si="3"/>
        <v>4.3478260869565216E-2</v>
      </c>
      <c r="M38" s="364">
        <f t="shared" si="3"/>
        <v>0</v>
      </c>
      <c r="N38" s="356">
        <f>AVERAGE(F38:M40)+AVERAGE(F41:M42)</f>
        <v>4.3478260869565216E-2</v>
      </c>
      <c r="O38" s="383">
        <f>AVERAGE(F38:M40)</f>
        <v>3.2608695652173912E-2</v>
      </c>
      <c r="P38" s="116">
        <f t="shared" si="1"/>
        <v>2.717391304347826E-2</v>
      </c>
    </row>
    <row r="39" spans="1:17" ht="12.6" customHeight="1">
      <c r="A39" s="323"/>
      <c r="B39" s="329"/>
      <c r="C39" s="73">
        <v>4</v>
      </c>
      <c r="D39" s="361"/>
      <c r="E39" s="382"/>
      <c r="F39" s="296"/>
      <c r="G39" s="299"/>
      <c r="H39" s="299"/>
      <c r="I39" s="299"/>
      <c r="J39" s="299"/>
      <c r="K39" s="299"/>
      <c r="L39" s="299"/>
      <c r="M39" s="365"/>
      <c r="N39" s="357"/>
      <c r="O39" s="384"/>
      <c r="P39" s="116">
        <f t="shared" si="1"/>
        <v>5.434782608695652E-3</v>
      </c>
    </row>
    <row r="40" spans="1:17" ht="12.6" customHeight="1">
      <c r="A40" s="323"/>
      <c r="B40" s="329"/>
      <c r="C40" s="73">
        <v>3</v>
      </c>
      <c r="D40" s="361"/>
      <c r="E40" s="382"/>
      <c r="F40" s="297"/>
      <c r="G40" s="300"/>
      <c r="H40" s="300"/>
      <c r="I40" s="300"/>
      <c r="J40" s="300"/>
      <c r="K40" s="300"/>
      <c r="L40" s="300"/>
      <c r="M40" s="366"/>
      <c r="N40" s="357"/>
      <c r="O40" s="384"/>
      <c r="P40" s="116">
        <f t="shared" si="1"/>
        <v>0</v>
      </c>
    </row>
    <row r="41" spans="1:17" ht="12.6" customHeight="1">
      <c r="A41" s="323"/>
      <c r="B41" s="329"/>
      <c r="C41" s="74">
        <v>2</v>
      </c>
      <c r="D41" s="361"/>
      <c r="E41" s="367" t="s">
        <v>25</v>
      </c>
      <c r="F41" s="369">
        <f t="shared" ref="F41:M41" si="4">(COUNTIF(F2:F24,2)+COUNTIF(F2:F24,1))/$B$33</f>
        <v>0</v>
      </c>
      <c r="G41" s="250">
        <f t="shared" si="4"/>
        <v>0</v>
      </c>
      <c r="H41" s="250">
        <f t="shared" si="4"/>
        <v>0</v>
      </c>
      <c r="I41" s="250">
        <f t="shared" si="4"/>
        <v>0</v>
      </c>
      <c r="J41" s="250">
        <f t="shared" si="4"/>
        <v>0</v>
      </c>
      <c r="K41" s="250">
        <f t="shared" si="4"/>
        <v>0</v>
      </c>
      <c r="L41" s="250">
        <f t="shared" si="4"/>
        <v>8.6956521739130432E-2</v>
      </c>
      <c r="M41" s="359">
        <f t="shared" si="4"/>
        <v>0</v>
      </c>
      <c r="N41" s="357"/>
      <c r="O41" s="310">
        <f>AVERAGE(F41:M42)</f>
        <v>1.0869565217391304E-2</v>
      </c>
      <c r="P41" s="117">
        <f t="shared" si="1"/>
        <v>1.0869565217391304E-2</v>
      </c>
    </row>
    <row r="42" spans="1:17" ht="14.45" customHeight="1" thickBot="1">
      <c r="A42" s="323"/>
      <c r="B42" s="330"/>
      <c r="C42" s="75">
        <v>1</v>
      </c>
      <c r="D42" s="362"/>
      <c r="E42" s="368"/>
      <c r="F42" s="370"/>
      <c r="G42" s="321"/>
      <c r="H42" s="321"/>
      <c r="I42" s="321"/>
      <c r="J42" s="321"/>
      <c r="K42" s="321"/>
      <c r="L42" s="321"/>
      <c r="M42" s="360"/>
      <c r="N42" s="358"/>
      <c r="O42" s="311"/>
      <c r="P42" s="118">
        <f t="shared" si="1"/>
        <v>0</v>
      </c>
    </row>
    <row r="43" spans="1:17" ht="14.45" customHeight="1" thickBot="1">
      <c r="A43" s="323"/>
      <c r="B43" s="380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127"/>
      <c r="P43" s="128"/>
      <c r="Q43" s="62"/>
    </row>
    <row r="44" spans="1:17" s="76" customFormat="1" ht="26.25" thickBot="1">
      <c r="A44" s="324"/>
      <c r="B44" s="325" t="s">
        <v>44</v>
      </c>
      <c r="C44" s="326"/>
      <c r="D44" s="326"/>
      <c r="E44" s="327"/>
      <c r="F44" s="131">
        <f t="shared" ref="F44:M44" si="5">AVERAGE(F2:F24)</f>
        <v>9.3478260869565215</v>
      </c>
      <c r="G44" s="132">
        <f t="shared" si="5"/>
        <v>9.304347826086957</v>
      </c>
      <c r="H44" s="132">
        <f t="shared" si="5"/>
        <v>8.1304347826086953</v>
      </c>
      <c r="I44" s="132">
        <f t="shared" si="5"/>
        <v>7.5217391304347823</v>
      </c>
      <c r="J44" s="132">
        <f t="shared" si="5"/>
        <v>9.304347826086957</v>
      </c>
      <c r="K44" s="132">
        <f t="shared" si="5"/>
        <v>8.304347826086957</v>
      </c>
      <c r="L44" s="132">
        <f t="shared" si="5"/>
        <v>7.9130434782608692</v>
      </c>
      <c r="M44" s="133">
        <f t="shared" si="5"/>
        <v>8.7391304347826093</v>
      </c>
      <c r="N44" s="183">
        <f>AVERAGE(F44:M44)</f>
        <v>8.570652173913043</v>
      </c>
    </row>
  </sheetData>
  <mergeCells count="51">
    <mergeCell ref="B43:N43"/>
    <mergeCell ref="N33:N37"/>
    <mergeCell ref="C1:E1"/>
    <mergeCell ref="C2:E24"/>
    <mergeCell ref="N38:N42"/>
    <mergeCell ref="F38:F40"/>
    <mergeCell ref="G38:G40"/>
    <mergeCell ref="H38:H40"/>
    <mergeCell ref="I38:I40"/>
    <mergeCell ref="J38:J40"/>
    <mergeCell ref="K38:K40"/>
    <mergeCell ref="L38:L40"/>
    <mergeCell ref="L41:L42"/>
    <mergeCell ref="M41:M42"/>
    <mergeCell ref="D38:D42"/>
    <mergeCell ref="E38:E40"/>
    <mergeCell ref="H41:H42"/>
    <mergeCell ref="I41:I42"/>
    <mergeCell ref="M33:M34"/>
    <mergeCell ref="L33:L34"/>
    <mergeCell ref="O35:O37"/>
    <mergeCell ref="O41:O42"/>
    <mergeCell ref="O38:O40"/>
    <mergeCell ref="O33:O34"/>
    <mergeCell ref="K35:K37"/>
    <mergeCell ref="L35:L37"/>
    <mergeCell ref="M35:M37"/>
    <mergeCell ref="I33:I34"/>
    <mergeCell ref="J33:J34"/>
    <mergeCell ref="K33:K34"/>
    <mergeCell ref="A29:A44"/>
    <mergeCell ref="B29:M31"/>
    <mergeCell ref="B33:B42"/>
    <mergeCell ref="D33:D37"/>
    <mergeCell ref="E33:E34"/>
    <mergeCell ref="F33:F34"/>
    <mergeCell ref="G33:G34"/>
    <mergeCell ref="H33:H34"/>
    <mergeCell ref="B44:E44"/>
    <mergeCell ref="E41:E42"/>
    <mergeCell ref="F41:F42"/>
    <mergeCell ref="G41:G42"/>
    <mergeCell ref="J41:J42"/>
    <mergeCell ref="K41:K42"/>
    <mergeCell ref="M38:M40"/>
    <mergeCell ref="E35:E37"/>
    <mergeCell ref="F35:F37"/>
    <mergeCell ref="G35:G37"/>
    <mergeCell ref="H35:H37"/>
    <mergeCell ref="I35:I37"/>
    <mergeCell ref="J35:J37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0" zoomScaleNormal="80" workbookViewId="0">
      <selection activeCell="S23" sqref="S23:S24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/>
      <c r="D2" s="372"/>
      <c r="E2" s="373"/>
      <c r="F2" s="13">
        <v>8</v>
      </c>
      <c r="G2" s="14">
        <v>9</v>
      </c>
      <c r="H2" s="15">
        <v>9</v>
      </c>
      <c r="I2" s="16">
        <v>8</v>
      </c>
      <c r="J2" s="16">
        <v>10</v>
      </c>
      <c r="K2" s="16">
        <v>9</v>
      </c>
      <c r="L2" s="16">
        <v>7</v>
      </c>
      <c r="M2" s="17">
        <v>8</v>
      </c>
      <c r="N2" s="18">
        <v>1</v>
      </c>
      <c r="O2" s="19"/>
      <c r="P2" s="20">
        <v>1</v>
      </c>
      <c r="Q2" s="21"/>
      <c r="R2" s="22"/>
      <c r="S2" s="23">
        <v>1</v>
      </c>
    </row>
    <row r="3" spans="1:19" s="11" customFormat="1" ht="13.5" customHeight="1">
      <c r="B3" s="24">
        <v>2</v>
      </c>
      <c r="C3" s="374"/>
      <c r="D3" s="375"/>
      <c r="E3" s="376"/>
      <c r="F3" s="15">
        <v>10</v>
      </c>
      <c r="G3" s="25">
        <v>10</v>
      </c>
      <c r="H3" s="15">
        <v>10</v>
      </c>
      <c r="I3" s="15">
        <v>10</v>
      </c>
      <c r="J3" s="15">
        <v>10</v>
      </c>
      <c r="K3" s="25">
        <v>10</v>
      </c>
      <c r="L3" s="25">
        <v>10</v>
      </c>
      <c r="M3" s="26">
        <v>10</v>
      </c>
      <c r="N3" s="27">
        <v>0</v>
      </c>
      <c r="O3" s="28"/>
      <c r="P3" s="29"/>
      <c r="Q3" s="30">
        <v>1</v>
      </c>
      <c r="R3" s="31"/>
      <c r="S3" s="32">
        <v>1</v>
      </c>
    </row>
    <row r="4" spans="1:19" s="11" customFormat="1" ht="13.5" customHeight="1">
      <c r="B4" s="24">
        <v>3</v>
      </c>
      <c r="C4" s="374"/>
      <c r="D4" s="375"/>
      <c r="E4" s="376"/>
      <c r="F4" s="33">
        <v>10</v>
      </c>
      <c r="G4" s="25">
        <v>9</v>
      </c>
      <c r="H4" s="15">
        <v>8</v>
      </c>
      <c r="I4" s="15">
        <v>8</v>
      </c>
      <c r="J4" s="15">
        <v>8</v>
      </c>
      <c r="K4" s="25">
        <v>7</v>
      </c>
      <c r="L4" s="25">
        <v>7</v>
      </c>
      <c r="M4" s="26">
        <v>10</v>
      </c>
      <c r="N4" s="27">
        <v>0</v>
      </c>
      <c r="O4" s="28">
        <v>1</v>
      </c>
      <c r="P4" s="29"/>
      <c r="Q4" s="30"/>
      <c r="R4" s="31">
        <v>1</v>
      </c>
      <c r="S4" s="32"/>
    </row>
    <row r="5" spans="1:19" s="11" customFormat="1" ht="13.5" customHeight="1">
      <c r="B5" s="34">
        <v>4</v>
      </c>
      <c r="C5" s="374"/>
      <c r="D5" s="375"/>
      <c r="E5" s="376"/>
      <c r="F5" s="15">
        <v>9</v>
      </c>
      <c r="G5" s="25">
        <v>10</v>
      </c>
      <c r="H5" s="25">
        <v>8</v>
      </c>
      <c r="I5" s="25">
        <v>7</v>
      </c>
      <c r="J5" s="25">
        <v>10</v>
      </c>
      <c r="K5" s="25">
        <v>7</v>
      </c>
      <c r="L5" s="25">
        <v>6</v>
      </c>
      <c r="M5" s="25">
        <v>9</v>
      </c>
      <c r="N5" s="27">
        <v>0</v>
      </c>
      <c r="O5" s="28"/>
      <c r="P5" s="29">
        <v>1</v>
      </c>
      <c r="Q5" s="30"/>
      <c r="R5" s="31">
        <v>1</v>
      </c>
      <c r="S5" s="32"/>
    </row>
    <row r="6" spans="1:19" s="11" customFormat="1" ht="13.5" customHeight="1">
      <c r="B6" s="24">
        <v>5</v>
      </c>
      <c r="C6" s="374"/>
      <c r="D6" s="375"/>
      <c r="E6" s="376"/>
      <c r="F6" s="33">
        <v>8</v>
      </c>
      <c r="G6" s="15">
        <v>9</v>
      </c>
      <c r="H6" s="15">
        <v>8</v>
      </c>
      <c r="I6" s="15">
        <v>8</v>
      </c>
      <c r="J6" s="15">
        <v>9</v>
      </c>
      <c r="K6" s="25">
        <v>8</v>
      </c>
      <c r="L6" s="25">
        <v>8</v>
      </c>
      <c r="M6" s="26">
        <v>9</v>
      </c>
      <c r="N6" s="27">
        <v>0</v>
      </c>
      <c r="O6" s="28"/>
      <c r="P6" s="29"/>
      <c r="Q6" s="30">
        <v>1</v>
      </c>
      <c r="R6" s="31">
        <v>1</v>
      </c>
      <c r="S6" s="32"/>
    </row>
    <row r="7" spans="1:19" s="11" customFormat="1" ht="13.5" customHeight="1">
      <c r="B7" s="24">
        <v>6</v>
      </c>
      <c r="C7" s="374"/>
      <c r="D7" s="375"/>
      <c r="E7" s="376"/>
      <c r="F7" s="33">
        <v>10</v>
      </c>
      <c r="G7" s="15">
        <v>10</v>
      </c>
      <c r="H7" s="15">
        <v>10</v>
      </c>
      <c r="I7" s="15">
        <v>10</v>
      </c>
      <c r="J7" s="15">
        <v>10</v>
      </c>
      <c r="K7" s="25">
        <v>10</v>
      </c>
      <c r="L7" s="25">
        <v>10</v>
      </c>
      <c r="M7" s="26">
        <v>10</v>
      </c>
      <c r="N7" s="27">
        <v>0</v>
      </c>
      <c r="O7" s="28"/>
      <c r="P7" s="29"/>
      <c r="Q7" s="30">
        <v>1</v>
      </c>
      <c r="R7" s="31"/>
      <c r="S7" s="32">
        <v>1</v>
      </c>
    </row>
    <row r="8" spans="1:19" s="11" customFormat="1" ht="13.5" customHeight="1">
      <c r="B8" s="34">
        <v>7</v>
      </c>
      <c r="C8" s="374"/>
      <c r="D8" s="375"/>
      <c r="E8" s="376"/>
      <c r="F8" s="35">
        <v>9</v>
      </c>
      <c r="G8" s="15">
        <v>9</v>
      </c>
      <c r="H8" s="15">
        <v>8</v>
      </c>
      <c r="I8" s="15">
        <v>8</v>
      </c>
      <c r="J8" s="15">
        <v>9</v>
      </c>
      <c r="K8" s="25">
        <v>7</v>
      </c>
      <c r="L8" s="25">
        <v>8</v>
      </c>
      <c r="M8" s="26">
        <v>9</v>
      </c>
      <c r="N8" s="27">
        <v>0</v>
      </c>
      <c r="O8" s="28"/>
      <c r="P8" s="29"/>
      <c r="Q8" s="30">
        <v>1</v>
      </c>
      <c r="R8" s="31"/>
      <c r="S8" s="32">
        <v>1</v>
      </c>
    </row>
    <row r="9" spans="1:19" s="11" customFormat="1" ht="13.5" customHeight="1">
      <c r="B9" s="24">
        <v>8</v>
      </c>
      <c r="C9" s="374"/>
      <c r="D9" s="375"/>
      <c r="E9" s="376"/>
      <c r="F9" s="25">
        <v>9</v>
      </c>
      <c r="G9" s="15">
        <v>9</v>
      </c>
      <c r="H9" s="15">
        <v>8</v>
      </c>
      <c r="I9" s="15">
        <v>8</v>
      </c>
      <c r="J9" s="15">
        <v>10</v>
      </c>
      <c r="K9" s="25">
        <v>10</v>
      </c>
      <c r="L9" s="25">
        <v>10</v>
      </c>
      <c r="M9" s="26">
        <v>9</v>
      </c>
      <c r="N9" s="27">
        <v>0</v>
      </c>
      <c r="O9" s="28"/>
      <c r="P9" s="29"/>
      <c r="Q9" s="30">
        <v>1</v>
      </c>
      <c r="R9" s="31">
        <v>1</v>
      </c>
      <c r="S9" s="32"/>
    </row>
    <row r="10" spans="1:19" s="11" customFormat="1" ht="13.5" customHeight="1">
      <c r="B10" s="24">
        <v>9</v>
      </c>
      <c r="C10" s="374"/>
      <c r="D10" s="375"/>
      <c r="E10" s="376"/>
      <c r="F10" s="25">
        <v>9</v>
      </c>
      <c r="G10" s="15">
        <v>9</v>
      </c>
      <c r="H10" s="15">
        <v>8</v>
      </c>
      <c r="I10" s="15">
        <v>8</v>
      </c>
      <c r="J10" s="15">
        <v>8</v>
      </c>
      <c r="K10" s="25">
        <v>7</v>
      </c>
      <c r="L10" s="25">
        <v>9</v>
      </c>
      <c r="M10" s="26">
        <v>9</v>
      </c>
      <c r="N10" s="27">
        <v>0</v>
      </c>
      <c r="O10" s="28"/>
      <c r="P10" s="29"/>
      <c r="Q10" s="30">
        <v>1</v>
      </c>
      <c r="R10" s="31">
        <v>1</v>
      </c>
      <c r="S10" s="32"/>
    </row>
    <row r="11" spans="1:19" s="11" customFormat="1" ht="13.5" customHeight="1">
      <c r="B11" s="34">
        <v>10</v>
      </c>
      <c r="C11" s="374"/>
      <c r="D11" s="375"/>
      <c r="E11" s="376"/>
      <c r="F11" s="25">
        <v>10</v>
      </c>
      <c r="G11" s="15">
        <v>10</v>
      </c>
      <c r="H11" s="15">
        <v>10</v>
      </c>
      <c r="I11" s="15">
        <v>10</v>
      </c>
      <c r="J11" s="15">
        <v>10</v>
      </c>
      <c r="K11" s="25">
        <v>10</v>
      </c>
      <c r="L11" s="15">
        <v>10</v>
      </c>
      <c r="M11" s="26">
        <v>10</v>
      </c>
      <c r="N11" s="27">
        <v>0</v>
      </c>
      <c r="O11" s="28"/>
      <c r="P11" s="29">
        <v>1</v>
      </c>
      <c r="Q11" s="30"/>
      <c r="R11" s="31">
        <v>1</v>
      </c>
      <c r="S11" s="32"/>
    </row>
    <row r="12" spans="1:19" s="36" customFormat="1" ht="13.5" customHeight="1">
      <c r="B12" s="37">
        <v>11</v>
      </c>
      <c r="C12" s="374"/>
      <c r="D12" s="375"/>
      <c r="E12" s="376"/>
      <c r="F12" s="38">
        <v>6</v>
      </c>
      <c r="G12" s="39">
        <v>8</v>
      </c>
      <c r="H12" s="39">
        <v>8</v>
      </c>
      <c r="I12" s="39">
        <v>8</v>
      </c>
      <c r="J12" s="39">
        <v>8</v>
      </c>
      <c r="K12" s="39">
        <v>6</v>
      </c>
      <c r="L12" s="39">
        <v>8</v>
      </c>
      <c r="M12" s="40">
        <v>7</v>
      </c>
      <c r="N12" s="27">
        <v>0</v>
      </c>
      <c r="O12" s="28"/>
      <c r="P12" s="29"/>
      <c r="Q12" s="30">
        <v>1</v>
      </c>
      <c r="R12" s="31">
        <v>1</v>
      </c>
      <c r="S12" s="32"/>
    </row>
    <row r="13" spans="1:19" s="36" customFormat="1" ht="13.5" customHeight="1">
      <c r="B13" s="37">
        <v>12</v>
      </c>
      <c r="C13" s="374"/>
      <c r="D13" s="375"/>
      <c r="E13" s="376"/>
      <c r="F13" s="38">
        <v>10</v>
      </c>
      <c r="G13" s="39">
        <v>10</v>
      </c>
      <c r="H13" s="39">
        <v>9</v>
      </c>
      <c r="I13" s="39">
        <v>9</v>
      </c>
      <c r="J13" s="39">
        <v>10</v>
      </c>
      <c r="K13" s="39">
        <v>9</v>
      </c>
      <c r="L13" s="39">
        <v>10</v>
      </c>
      <c r="M13" s="40">
        <v>10</v>
      </c>
      <c r="N13" s="27">
        <v>0</v>
      </c>
      <c r="O13" s="28"/>
      <c r="P13" s="29"/>
      <c r="Q13" s="30">
        <v>1</v>
      </c>
      <c r="R13" s="31"/>
      <c r="S13" s="32">
        <v>1</v>
      </c>
    </row>
    <row r="14" spans="1:19" s="36" customFormat="1" ht="13.5" customHeight="1">
      <c r="B14" s="37">
        <v>13</v>
      </c>
      <c r="C14" s="374"/>
      <c r="D14" s="375"/>
      <c r="E14" s="376"/>
      <c r="F14" s="38">
        <v>9</v>
      </c>
      <c r="G14" s="39">
        <v>10</v>
      </c>
      <c r="H14" s="39">
        <v>7</v>
      </c>
      <c r="I14" s="39">
        <v>7</v>
      </c>
      <c r="J14" s="39">
        <v>8</v>
      </c>
      <c r="K14" s="39">
        <v>8</v>
      </c>
      <c r="L14" s="39">
        <v>9</v>
      </c>
      <c r="M14" s="40">
        <v>8</v>
      </c>
      <c r="N14" s="27">
        <v>0</v>
      </c>
      <c r="O14" s="28"/>
      <c r="P14" s="29">
        <v>1</v>
      </c>
      <c r="Q14" s="30"/>
      <c r="R14" s="31"/>
      <c r="S14" s="32">
        <v>1</v>
      </c>
    </row>
    <row r="15" spans="1:19" s="36" customFormat="1" ht="13.5" customHeight="1" thickBot="1">
      <c r="B15" s="41"/>
      <c r="C15" s="377"/>
      <c r="D15" s="378"/>
      <c r="E15" s="379"/>
      <c r="F15" s="42"/>
      <c r="G15" s="43"/>
      <c r="H15" s="43"/>
      <c r="I15" s="43"/>
      <c r="J15" s="43"/>
      <c r="K15" s="43"/>
      <c r="L15" s="43"/>
      <c r="M15" s="44"/>
      <c r="N15" s="45"/>
      <c r="O15" s="46"/>
      <c r="P15" s="47"/>
      <c r="Q15" s="48"/>
      <c r="R15" s="49"/>
      <c r="S15" s="50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1</v>
      </c>
      <c r="O16" s="57">
        <f>SUM(O2:O15)</f>
        <v>1</v>
      </c>
      <c r="P16" s="58">
        <f>SUM(P2:P15)</f>
        <v>4</v>
      </c>
      <c r="Q16" s="59">
        <f>SUM(Q2:Q15)</f>
        <v>8</v>
      </c>
      <c r="R16" s="60">
        <f t="shared" ref="R16:S16" si="0">SUM(R2:R15)</f>
        <v>7</v>
      </c>
      <c r="S16" s="61">
        <f t="shared" si="0"/>
        <v>6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7.6923076923076927E-2</v>
      </c>
      <c r="O17" s="64">
        <f>O16/B24</f>
        <v>7.6923076923076927E-2</v>
      </c>
      <c r="P17" s="65">
        <f>P16/B24</f>
        <v>0.30769230769230771</v>
      </c>
      <c r="Q17" s="66">
        <f>Q16/B24</f>
        <v>0.61538461538461542</v>
      </c>
      <c r="R17" s="67">
        <f>R16/B24</f>
        <v>0.53846153846153844</v>
      </c>
      <c r="S17" s="68">
        <f>S16/B24</f>
        <v>0.46153846153846156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>
        <f>C2</f>
        <v>0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13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0.76923076923076927</v>
      </c>
      <c r="G24" s="307">
        <f t="shared" si="1"/>
        <v>0.92307692307692313</v>
      </c>
      <c r="H24" s="307">
        <f t="shared" si="1"/>
        <v>0.38461538461538464</v>
      </c>
      <c r="I24" s="307">
        <f t="shared" si="1"/>
        <v>0.30769230769230771</v>
      </c>
      <c r="J24" s="307">
        <f t="shared" si="1"/>
        <v>0.69230769230769229</v>
      </c>
      <c r="K24" s="307">
        <f t="shared" si="1"/>
        <v>0.46153846153846156</v>
      </c>
      <c r="L24" s="307">
        <f t="shared" si="1"/>
        <v>0.53846153846153844</v>
      </c>
      <c r="M24" s="308">
        <f t="shared" si="1"/>
        <v>0.76923076923076927</v>
      </c>
      <c r="N24" s="356">
        <f>AVERAGE(F24:M25)+AVERAGE(F26:M28)</f>
        <v>1</v>
      </c>
      <c r="O24" s="301">
        <f>AVERAGE(F24:M25)</f>
        <v>0.60576923076923084</v>
      </c>
      <c r="P24" s="136">
        <f>COUNTIF($F$2:$M$15,C24)/($B$24*8)</f>
        <v>0.36538461538461536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0.24038461538461539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0.23076923076923078</v>
      </c>
      <c r="G26" s="292">
        <f t="shared" si="3"/>
        <v>7.6923076923076927E-2</v>
      </c>
      <c r="H26" s="292">
        <f t="shared" si="3"/>
        <v>0.61538461538461542</v>
      </c>
      <c r="I26" s="292">
        <f t="shared" si="3"/>
        <v>0.69230769230769229</v>
      </c>
      <c r="J26" s="292">
        <f t="shared" si="3"/>
        <v>0.30769230769230771</v>
      </c>
      <c r="K26" s="292">
        <f t="shared" si="3"/>
        <v>0.53846153846153844</v>
      </c>
      <c r="L26" s="292">
        <f t="shared" si="3"/>
        <v>0.46153846153846156</v>
      </c>
      <c r="M26" s="349">
        <f t="shared" si="3"/>
        <v>0.23076923076923078</v>
      </c>
      <c r="N26" s="357"/>
      <c r="O26" s="303">
        <f>AVERAGE(F26:M28)</f>
        <v>0.39423076923076927</v>
      </c>
      <c r="P26" s="144">
        <f t="shared" si="2"/>
        <v>0.26923076923076922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9.6153846153846159E-2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2.8846153846153848E-2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0</v>
      </c>
      <c r="J29" s="298">
        <f t="shared" si="4"/>
        <v>0</v>
      </c>
      <c r="K29" s="298">
        <f t="shared" si="4"/>
        <v>0</v>
      </c>
      <c r="L29" s="298">
        <f t="shared" si="4"/>
        <v>0</v>
      </c>
      <c r="M29" s="364">
        <f t="shared" si="4"/>
        <v>0</v>
      </c>
      <c r="N29" s="356">
        <f>AVERAGE(F29:M31)+AVERAGE(F32:M33)</f>
        <v>0</v>
      </c>
      <c r="O29" s="383">
        <f>AVERAGE(F29:M31)</f>
        <v>0</v>
      </c>
      <c r="P29" s="116">
        <f t="shared" si="2"/>
        <v>0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84"/>
      <c r="P30" s="116">
        <f t="shared" si="2"/>
        <v>0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84"/>
      <c r="P31" s="116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0</v>
      </c>
      <c r="P32" s="117">
        <f t="shared" si="2"/>
        <v>0</v>
      </c>
    </row>
    <row r="33" spans="1:16" ht="14.45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4.45" customHeight="1" thickBot="1">
      <c r="A34" s="323"/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127"/>
      <c r="P34" s="12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9</v>
      </c>
      <c r="G35" s="132">
        <f t="shared" ref="G35:M35" si="6">AVERAGE(G2:G15)</f>
        <v>9.384615384615385</v>
      </c>
      <c r="H35" s="132">
        <f t="shared" si="6"/>
        <v>8.5384615384615383</v>
      </c>
      <c r="I35" s="132">
        <f t="shared" si="6"/>
        <v>8.384615384615385</v>
      </c>
      <c r="J35" s="132">
        <f t="shared" si="6"/>
        <v>9.2307692307692299</v>
      </c>
      <c r="K35" s="132">
        <f t="shared" si="6"/>
        <v>8.3076923076923084</v>
      </c>
      <c r="L35" s="132">
        <f t="shared" si="6"/>
        <v>8.615384615384615</v>
      </c>
      <c r="M35" s="133">
        <f t="shared" si="6"/>
        <v>9.0769230769230766</v>
      </c>
      <c r="N35" s="183">
        <f>AVERAGE(F35:M35)</f>
        <v>8.8173076923076934</v>
      </c>
    </row>
  </sheetData>
  <mergeCells count="51">
    <mergeCell ref="B34:N34"/>
    <mergeCell ref="N24:N28"/>
    <mergeCell ref="C1:E1"/>
    <mergeCell ref="C2:E15"/>
    <mergeCell ref="N29:N33"/>
    <mergeCell ref="F29:F31"/>
    <mergeCell ref="G29:G31"/>
    <mergeCell ref="H29:H31"/>
    <mergeCell ref="I29:I31"/>
    <mergeCell ref="J29:J31"/>
    <mergeCell ref="K29:K31"/>
    <mergeCell ref="L29:L31"/>
    <mergeCell ref="L32:L33"/>
    <mergeCell ref="M32:M33"/>
    <mergeCell ref="D29:D33"/>
    <mergeCell ref="E29:E31"/>
    <mergeCell ref="H32:H33"/>
    <mergeCell ref="I32:I33"/>
    <mergeCell ref="M24:M25"/>
    <mergeCell ref="L24:L25"/>
    <mergeCell ref="O26:O28"/>
    <mergeCell ref="O32:O33"/>
    <mergeCell ref="O29:O31"/>
    <mergeCell ref="O24:O25"/>
    <mergeCell ref="K26:K28"/>
    <mergeCell ref="L26:L28"/>
    <mergeCell ref="M26:M28"/>
    <mergeCell ref="I24:I25"/>
    <mergeCell ref="J24:J25"/>
    <mergeCell ref="K24:K25"/>
    <mergeCell ref="A20:A35"/>
    <mergeCell ref="B20:M22"/>
    <mergeCell ref="B24:B33"/>
    <mergeCell ref="D24:D28"/>
    <mergeCell ref="E24:E25"/>
    <mergeCell ref="F24:F25"/>
    <mergeCell ref="G24:G25"/>
    <mergeCell ref="H24:H25"/>
    <mergeCell ref="B35:E35"/>
    <mergeCell ref="E32:E33"/>
    <mergeCell ref="F32:F33"/>
    <mergeCell ref="G32:G33"/>
    <mergeCell ref="J32:J33"/>
    <mergeCell ref="K32:K33"/>
    <mergeCell ref="M29:M31"/>
    <mergeCell ref="E26:E28"/>
    <mergeCell ref="F26:F28"/>
    <mergeCell ref="G26:G28"/>
    <mergeCell ref="H26:H28"/>
    <mergeCell ref="I26:I28"/>
    <mergeCell ref="J26:J28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opLeftCell="A4" zoomScale="80" zoomScaleNormal="80" workbookViewId="0">
      <selection activeCell="B24" sqref="B24:B33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 t="s">
        <v>49</v>
      </c>
      <c r="D2" s="372"/>
      <c r="E2" s="373"/>
      <c r="F2" s="13">
        <v>10</v>
      </c>
      <c r="G2" s="14">
        <v>9</v>
      </c>
      <c r="H2" s="15">
        <v>9</v>
      </c>
      <c r="I2" s="16">
        <v>9</v>
      </c>
      <c r="J2" s="16">
        <v>9</v>
      </c>
      <c r="K2" s="16">
        <v>9</v>
      </c>
      <c r="L2" s="16">
        <v>9</v>
      </c>
      <c r="M2" s="17">
        <v>9</v>
      </c>
      <c r="N2" s="18">
        <v>0</v>
      </c>
      <c r="O2" s="19"/>
      <c r="P2" s="20">
        <v>1</v>
      </c>
      <c r="Q2" s="21"/>
      <c r="R2" s="22">
        <v>1</v>
      </c>
      <c r="S2" s="23"/>
    </row>
    <row r="3" spans="1:19" s="11" customFormat="1" ht="13.5" customHeight="1">
      <c r="B3" s="24">
        <v>2</v>
      </c>
      <c r="C3" s="374"/>
      <c r="D3" s="375"/>
      <c r="E3" s="376"/>
      <c r="F3" s="15">
        <v>9</v>
      </c>
      <c r="G3" s="25">
        <v>9</v>
      </c>
      <c r="H3" s="15">
        <v>9</v>
      </c>
      <c r="I3" s="15">
        <v>9</v>
      </c>
      <c r="J3" s="15">
        <v>10</v>
      </c>
      <c r="K3" s="25">
        <v>8</v>
      </c>
      <c r="L3" s="25">
        <v>9</v>
      </c>
      <c r="M3" s="26">
        <v>9</v>
      </c>
      <c r="N3" s="27">
        <v>0</v>
      </c>
      <c r="O3" s="28">
        <v>1</v>
      </c>
      <c r="P3" s="29"/>
      <c r="Q3" s="30"/>
      <c r="R3" s="31">
        <v>1</v>
      </c>
      <c r="S3" s="32"/>
    </row>
    <row r="4" spans="1:19" s="11" customFormat="1" ht="13.5" customHeight="1">
      <c r="B4" s="24">
        <v>3</v>
      </c>
      <c r="C4" s="374"/>
      <c r="D4" s="375"/>
      <c r="E4" s="376"/>
      <c r="F4" s="33">
        <v>9</v>
      </c>
      <c r="G4" s="25">
        <v>9</v>
      </c>
      <c r="H4" s="15">
        <v>7</v>
      </c>
      <c r="I4" s="15">
        <v>7</v>
      </c>
      <c r="J4" s="15">
        <v>8</v>
      </c>
      <c r="K4" s="25">
        <v>8</v>
      </c>
      <c r="L4" s="25">
        <v>8</v>
      </c>
      <c r="M4" s="26">
        <v>9</v>
      </c>
      <c r="N4" s="27">
        <v>0</v>
      </c>
      <c r="O4" s="28"/>
      <c r="P4" s="29">
        <v>1</v>
      </c>
      <c r="Q4" s="30"/>
      <c r="R4" s="31">
        <v>1</v>
      </c>
      <c r="S4" s="32"/>
    </row>
    <row r="5" spans="1:19" s="11" customFormat="1" ht="13.5" customHeight="1">
      <c r="B5" s="34">
        <v>4</v>
      </c>
      <c r="C5" s="374"/>
      <c r="D5" s="375"/>
      <c r="E5" s="376"/>
      <c r="F5" s="15">
        <v>9</v>
      </c>
      <c r="G5" s="25">
        <v>10</v>
      </c>
      <c r="H5" s="15">
        <v>8</v>
      </c>
      <c r="I5" s="15">
        <v>9</v>
      </c>
      <c r="J5" s="15">
        <v>10</v>
      </c>
      <c r="K5" s="25">
        <v>7</v>
      </c>
      <c r="L5" s="25">
        <v>10</v>
      </c>
      <c r="M5" s="26">
        <v>9</v>
      </c>
      <c r="N5" s="27">
        <v>0</v>
      </c>
      <c r="O5" s="28"/>
      <c r="P5" s="29"/>
      <c r="Q5" s="30">
        <v>1</v>
      </c>
      <c r="R5" s="31"/>
      <c r="S5" s="32">
        <v>1</v>
      </c>
    </row>
    <row r="6" spans="1:19" s="11" customFormat="1" ht="13.5" customHeight="1">
      <c r="B6" s="24">
        <v>5</v>
      </c>
      <c r="C6" s="374"/>
      <c r="D6" s="375"/>
      <c r="E6" s="376"/>
      <c r="F6" s="33">
        <v>8</v>
      </c>
      <c r="G6" s="15">
        <v>8</v>
      </c>
      <c r="H6" s="15">
        <v>8</v>
      </c>
      <c r="I6" s="15">
        <v>7</v>
      </c>
      <c r="J6" s="15">
        <v>9</v>
      </c>
      <c r="K6" s="25">
        <v>9</v>
      </c>
      <c r="L6" s="25">
        <v>9</v>
      </c>
      <c r="M6" s="26">
        <v>8</v>
      </c>
      <c r="N6" s="27">
        <v>0</v>
      </c>
      <c r="O6" s="28">
        <v>1</v>
      </c>
      <c r="P6" s="29"/>
      <c r="Q6" s="30"/>
      <c r="R6" s="31">
        <v>1</v>
      </c>
      <c r="S6" s="32"/>
    </row>
    <row r="7" spans="1:19" s="11" customFormat="1" ht="13.5" customHeight="1">
      <c r="B7" s="24">
        <v>6</v>
      </c>
      <c r="C7" s="374"/>
      <c r="D7" s="375"/>
      <c r="E7" s="376"/>
      <c r="F7" s="33">
        <v>8</v>
      </c>
      <c r="G7" s="15">
        <v>9</v>
      </c>
      <c r="H7" s="15">
        <v>9</v>
      </c>
      <c r="I7" s="15">
        <v>9</v>
      </c>
      <c r="J7" s="15">
        <v>8</v>
      </c>
      <c r="K7" s="25">
        <v>9</v>
      </c>
      <c r="L7" s="25">
        <v>9</v>
      </c>
      <c r="M7" s="26">
        <v>9</v>
      </c>
      <c r="N7" s="27">
        <v>1</v>
      </c>
      <c r="O7" s="28"/>
      <c r="P7" s="29">
        <v>1</v>
      </c>
      <c r="Q7" s="30"/>
      <c r="R7" s="31">
        <v>1</v>
      </c>
      <c r="S7" s="32"/>
    </row>
    <row r="8" spans="1:19" s="11" customFormat="1" ht="13.5" customHeight="1">
      <c r="B8" s="34">
        <v>7</v>
      </c>
      <c r="C8" s="374"/>
      <c r="D8" s="375"/>
      <c r="E8" s="376"/>
      <c r="F8" s="35">
        <v>7</v>
      </c>
      <c r="G8" s="15">
        <v>8</v>
      </c>
      <c r="H8" s="15">
        <v>9</v>
      </c>
      <c r="I8" s="15">
        <v>9</v>
      </c>
      <c r="J8" s="15">
        <v>8</v>
      </c>
      <c r="K8" s="25">
        <v>8</v>
      </c>
      <c r="L8" s="25">
        <v>9</v>
      </c>
      <c r="M8" s="26">
        <v>8</v>
      </c>
      <c r="N8" s="27">
        <v>0</v>
      </c>
      <c r="O8" s="28"/>
      <c r="P8" s="29">
        <v>1</v>
      </c>
      <c r="Q8" s="30"/>
      <c r="R8" s="31"/>
      <c r="S8" s="32">
        <v>1</v>
      </c>
    </row>
    <row r="9" spans="1:19" s="11" customFormat="1" ht="13.5" customHeight="1">
      <c r="B9" s="24">
        <v>8</v>
      </c>
      <c r="C9" s="374"/>
      <c r="D9" s="375"/>
      <c r="E9" s="376"/>
      <c r="F9" s="25">
        <v>8</v>
      </c>
      <c r="G9" s="15">
        <v>9</v>
      </c>
      <c r="H9" s="15">
        <v>8</v>
      </c>
      <c r="I9" s="15">
        <v>9</v>
      </c>
      <c r="J9" s="15">
        <v>8</v>
      </c>
      <c r="K9" s="25">
        <v>8</v>
      </c>
      <c r="L9" s="25">
        <v>10</v>
      </c>
      <c r="M9" s="26">
        <v>8</v>
      </c>
      <c r="N9" s="27">
        <v>0</v>
      </c>
      <c r="O9" s="28"/>
      <c r="P9" s="29"/>
      <c r="Q9" s="30">
        <v>1</v>
      </c>
      <c r="R9" s="31">
        <v>1</v>
      </c>
      <c r="S9" s="32"/>
    </row>
    <row r="10" spans="1:19" s="11" customFormat="1" ht="13.5" customHeight="1">
      <c r="B10" s="24">
        <v>9</v>
      </c>
      <c r="C10" s="374"/>
      <c r="D10" s="375"/>
      <c r="E10" s="376"/>
      <c r="F10" s="25">
        <v>9</v>
      </c>
      <c r="G10" s="15">
        <v>8</v>
      </c>
      <c r="H10" s="15">
        <v>9</v>
      </c>
      <c r="I10" s="15">
        <v>7</v>
      </c>
      <c r="J10" s="15">
        <v>8</v>
      </c>
      <c r="K10" s="25">
        <v>8</v>
      </c>
      <c r="L10" s="25">
        <v>8</v>
      </c>
      <c r="M10" s="26">
        <v>8</v>
      </c>
      <c r="N10" s="27">
        <v>0</v>
      </c>
      <c r="O10" s="28">
        <v>1</v>
      </c>
      <c r="P10" s="29"/>
      <c r="Q10" s="30"/>
      <c r="R10" s="31"/>
      <c r="S10" s="32">
        <v>1</v>
      </c>
    </row>
    <row r="11" spans="1:19" s="11" customFormat="1" ht="13.5" customHeight="1">
      <c r="B11" s="34">
        <v>10</v>
      </c>
      <c r="C11" s="374"/>
      <c r="D11" s="375"/>
      <c r="E11" s="376"/>
      <c r="F11" s="25">
        <v>8</v>
      </c>
      <c r="G11" s="15">
        <v>8</v>
      </c>
      <c r="H11" s="15">
        <v>9</v>
      </c>
      <c r="I11" s="15">
        <v>7</v>
      </c>
      <c r="J11" s="15">
        <v>8</v>
      </c>
      <c r="K11" s="25">
        <v>8</v>
      </c>
      <c r="L11" s="15">
        <v>8</v>
      </c>
      <c r="M11" s="26">
        <v>8</v>
      </c>
      <c r="N11" s="27">
        <v>0</v>
      </c>
      <c r="O11" s="28"/>
      <c r="P11" s="29">
        <v>1</v>
      </c>
      <c r="Q11" s="30"/>
      <c r="R11" s="31">
        <v>1</v>
      </c>
      <c r="S11" s="32"/>
    </row>
    <row r="12" spans="1:19" s="36" customFormat="1" ht="13.5" customHeight="1">
      <c r="B12" s="37">
        <v>11</v>
      </c>
      <c r="C12" s="374"/>
      <c r="D12" s="375"/>
      <c r="E12" s="376"/>
      <c r="F12" s="38">
        <v>8</v>
      </c>
      <c r="G12" s="39">
        <v>8</v>
      </c>
      <c r="H12" s="39">
        <v>8</v>
      </c>
      <c r="I12" s="39">
        <v>9</v>
      </c>
      <c r="J12" s="39">
        <v>7</v>
      </c>
      <c r="K12" s="39">
        <v>7</v>
      </c>
      <c r="L12" s="39">
        <v>8</v>
      </c>
      <c r="M12" s="40">
        <v>8</v>
      </c>
      <c r="N12" s="27">
        <v>0</v>
      </c>
      <c r="O12" s="28"/>
      <c r="P12" s="29">
        <v>1</v>
      </c>
      <c r="Q12" s="30"/>
      <c r="R12" s="31"/>
      <c r="S12" s="32">
        <v>1</v>
      </c>
    </row>
    <row r="13" spans="1:19" s="36" customFormat="1" ht="13.5" customHeight="1">
      <c r="B13" s="37">
        <v>12</v>
      </c>
      <c r="C13" s="374"/>
      <c r="D13" s="375"/>
      <c r="E13" s="376"/>
      <c r="F13" s="38">
        <v>8</v>
      </c>
      <c r="G13" s="39">
        <v>8</v>
      </c>
      <c r="H13" s="39">
        <v>7</v>
      </c>
      <c r="I13" s="39">
        <v>8</v>
      </c>
      <c r="J13" s="39">
        <v>9</v>
      </c>
      <c r="K13" s="39">
        <v>7</v>
      </c>
      <c r="L13" s="39">
        <v>8</v>
      </c>
      <c r="M13" s="40">
        <v>9</v>
      </c>
      <c r="N13" s="27">
        <v>0</v>
      </c>
      <c r="O13" s="28"/>
      <c r="P13" s="29">
        <v>1</v>
      </c>
      <c r="Q13" s="30"/>
      <c r="R13" s="31"/>
      <c r="S13" s="32">
        <v>1</v>
      </c>
    </row>
    <row r="14" spans="1:19" s="36" customFormat="1" ht="13.5" customHeight="1">
      <c r="B14" s="37"/>
      <c r="C14" s="374"/>
      <c r="D14" s="375"/>
      <c r="E14" s="376"/>
      <c r="F14" s="38"/>
      <c r="G14" s="39"/>
      <c r="H14" s="39"/>
      <c r="I14" s="39"/>
      <c r="J14" s="39"/>
      <c r="K14" s="39"/>
      <c r="L14" s="39"/>
      <c r="M14" s="40"/>
      <c r="N14" s="27"/>
      <c r="O14" s="28"/>
      <c r="P14" s="29"/>
      <c r="Q14" s="30"/>
      <c r="R14" s="31"/>
      <c r="S14" s="32"/>
    </row>
    <row r="15" spans="1:19" s="36" customFormat="1" ht="13.5" customHeight="1" thickBot="1">
      <c r="B15" s="41"/>
      <c r="C15" s="377"/>
      <c r="D15" s="378"/>
      <c r="E15" s="379"/>
      <c r="F15" s="42"/>
      <c r="G15" s="43"/>
      <c r="H15" s="43"/>
      <c r="I15" s="43"/>
      <c r="J15" s="43"/>
      <c r="K15" s="43"/>
      <c r="L15" s="43"/>
      <c r="M15" s="44"/>
      <c r="N15" s="45"/>
      <c r="O15" s="46"/>
      <c r="P15" s="47"/>
      <c r="Q15" s="48"/>
      <c r="R15" s="49"/>
      <c r="S15" s="50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1</v>
      </c>
      <c r="O16" s="57">
        <f>SUM(O2:O15)</f>
        <v>3</v>
      </c>
      <c r="P16" s="58">
        <f>SUM(P2:P15)</f>
        <v>7</v>
      </c>
      <c r="Q16" s="59">
        <f>SUM(Q2:Q15)</f>
        <v>2</v>
      </c>
      <c r="R16" s="60">
        <f t="shared" ref="R16:S16" si="0">SUM(R2:R15)</f>
        <v>7</v>
      </c>
      <c r="S16" s="61">
        <f t="shared" si="0"/>
        <v>5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8.3333333333333329E-2</v>
      </c>
      <c r="O17" s="64">
        <f>O16/B24</f>
        <v>0.25</v>
      </c>
      <c r="P17" s="65">
        <f>P16/B24</f>
        <v>0.58333333333333337</v>
      </c>
      <c r="Q17" s="66">
        <f>Q16/B24</f>
        <v>0.16666666666666666</v>
      </c>
      <c r="R17" s="67">
        <f>R16/B24</f>
        <v>0.58333333333333337</v>
      </c>
      <c r="S17" s="68">
        <f>S16/B24</f>
        <v>0.41666666666666669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N°7 - GARIBALDI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12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0.41666666666666669</v>
      </c>
      <c r="G24" s="307">
        <f t="shared" si="1"/>
        <v>0.5</v>
      </c>
      <c r="H24" s="307">
        <f t="shared" si="1"/>
        <v>0.5</v>
      </c>
      <c r="I24" s="307">
        <f t="shared" si="1"/>
        <v>0.58333333333333337</v>
      </c>
      <c r="J24" s="307">
        <f t="shared" si="1"/>
        <v>0.41666666666666669</v>
      </c>
      <c r="K24" s="307">
        <f t="shared" si="1"/>
        <v>0.25</v>
      </c>
      <c r="L24" s="307">
        <f t="shared" si="1"/>
        <v>0.58333333333333337</v>
      </c>
      <c r="M24" s="308">
        <f t="shared" si="1"/>
        <v>0.5</v>
      </c>
      <c r="N24" s="356">
        <f>AVERAGE(F24:M25)+AVERAGE(F26:M28)</f>
        <v>1</v>
      </c>
      <c r="O24" s="301">
        <f>AVERAGE(F24:M25)</f>
        <v>0.46875</v>
      </c>
      <c r="P24" s="136">
        <f>COUNTIF($F$2:$M$15,C24)/($B$24*8)</f>
        <v>6.25E-2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0.40625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0.58333333333333337</v>
      </c>
      <c r="G26" s="292">
        <f t="shared" si="3"/>
        <v>0.5</v>
      </c>
      <c r="H26" s="292">
        <f t="shared" si="3"/>
        <v>0.5</v>
      </c>
      <c r="I26" s="292">
        <f t="shared" si="3"/>
        <v>0.41666666666666669</v>
      </c>
      <c r="J26" s="292">
        <f t="shared" si="3"/>
        <v>0.58333333333333337</v>
      </c>
      <c r="K26" s="292">
        <f t="shared" si="3"/>
        <v>0.75</v>
      </c>
      <c r="L26" s="292">
        <f t="shared" si="3"/>
        <v>0.41666666666666669</v>
      </c>
      <c r="M26" s="349">
        <f t="shared" si="3"/>
        <v>0.5</v>
      </c>
      <c r="N26" s="357"/>
      <c r="O26" s="303">
        <f>AVERAGE(F26:M28)</f>
        <v>0.53125</v>
      </c>
      <c r="P26" s="144">
        <f t="shared" si="2"/>
        <v>0.41666666666666669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0.11458333333333333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0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0</v>
      </c>
      <c r="J29" s="298">
        <f t="shared" si="4"/>
        <v>0</v>
      </c>
      <c r="K29" s="298">
        <f t="shared" si="4"/>
        <v>0</v>
      </c>
      <c r="L29" s="298">
        <f t="shared" si="4"/>
        <v>0</v>
      </c>
      <c r="M29" s="364">
        <f t="shared" si="4"/>
        <v>0</v>
      </c>
      <c r="N29" s="356">
        <f>AVERAGE(F29:M31)+AVERAGE(F32:M33)</f>
        <v>0</v>
      </c>
      <c r="O29" s="383">
        <f>AVERAGE(F29:M31)</f>
        <v>0</v>
      </c>
      <c r="P29" s="116">
        <f t="shared" si="2"/>
        <v>0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84"/>
      <c r="P30" s="116">
        <f t="shared" si="2"/>
        <v>0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84"/>
      <c r="P31" s="116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0</v>
      </c>
      <c r="P32" s="117">
        <f t="shared" si="2"/>
        <v>0</v>
      </c>
    </row>
    <row r="33" spans="1:16" ht="14.45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4.45" customHeight="1" thickBot="1">
      <c r="A34" s="323"/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127"/>
      <c r="P34" s="12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8.4166666666666661</v>
      </c>
      <c r="G35" s="132">
        <f t="shared" ref="G35:M35" si="6">AVERAGE(G2:G15)</f>
        <v>8.5833333333333339</v>
      </c>
      <c r="H35" s="132">
        <f t="shared" si="6"/>
        <v>8.3333333333333339</v>
      </c>
      <c r="I35" s="132">
        <f t="shared" si="6"/>
        <v>8.25</v>
      </c>
      <c r="J35" s="132">
        <f t="shared" si="6"/>
        <v>8.5</v>
      </c>
      <c r="K35" s="132">
        <f t="shared" si="6"/>
        <v>8</v>
      </c>
      <c r="L35" s="132">
        <f t="shared" si="6"/>
        <v>8.75</v>
      </c>
      <c r="M35" s="133">
        <f t="shared" si="6"/>
        <v>8.5</v>
      </c>
      <c r="N35" s="183">
        <f>AVERAGE(F35:M35)</f>
        <v>8.4166666666666679</v>
      </c>
    </row>
  </sheetData>
  <mergeCells count="51">
    <mergeCell ref="B34:N34"/>
    <mergeCell ref="N24:N28"/>
    <mergeCell ref="C1:E1"/>
    <mergeCell ref="C2:E15"/>
    <mergeCell ref="N29:N33"/>
    <mergeCell ref="F29:F31"/>
    <mergeCell ref="G29:G31"/>
    <mergeCell ref="H29:H31"/>
    <mergeCell ref="I29:I31"/>
    <mergeCell ref="J29:J31"/>
    <mergeCell ref="K29:K31"/>
    <mergeCell ref="L29:L31"/>
    <mergeCell ref="L32:L33"/>
    <mergeCell ref="M32:M33"/>
    <mergeCell ref="D29:D33"/>
    <mergeCell ref="E29:E31"/>
    <mergeCell ref="H32:H33"/>
    <mergeCell ref="I32:I33"/>
    <mergeCell ref="M24:M25"/>
    <mergeCell ref="L24:L25"/>
    <mergeCell ref="O26:O28"/>
    <mergeCell ref="O32:O33"/>
    <mergeCell ref="O29:O31"/>
    <mergeCell ref="O24:O25"/>
    <mergeCell ref="K26:K28"/>
    <mergeCell ref="L26:L28"/>
    <mergeCell ref="M26:M28"/>
    <mergeCell ref="I24:I25"/>
    <mergeCell ref="J24:J25"/>
    <mergeCell ref="K24:K25"/>
    <mergeCell ref="A20:A35"/>
    <mergeCell ref="B20:M22"/>
    <mergeCell ref="B24:B33"/>
    <mergeCell ref="D24:D28"/>
    <mergeCell ref="E24:E25"/>
    <mergeCell ref="F24:F25"/>
    <mergeCell ref="G24:G25"/>
    <mergeCell ref="H24:H25"/>
    <mergeCell ref="B35:E35"/>
    <mergeCell ref="E32:E33"/>
    <mergeCell ref="F32:F33"/>
    <mergeCell ref="G32:G33"/>
    <mergeCell ref="J32:J33"/>
    <mergeCell ref="K32:K33"/>
    <mergeCell ref="M29:M31"/>
    <mergeCell ref="E26:E28"/>
    <mergeCell ref="F26:F28"/>
    <mergeCell ref="G26:G28"/>
    <mergeCell ref="H26:H28"/>
    <mergeCell ref="I26:I28"/>
    <mergeCell ref="J26:J28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80" zoomScaleNormal="80" workbookViewId="0">
      <selection activeCell="W22" sqref="W22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1:19" ht="91.15" customHeight="1" thickBot="1">
      <c r="B1" s="3" t="s">
        <v>8</v>
      </c>
      <c r="C1" s="353" t="s">
        <v>2</v>
      </c>
      <c r="D1" s="354"/>
      <c r="E1" s="355"/>
      <c r="F1" s="4" t="s">
        <v>0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40</v>
      </c>
      <c r="L1" s="5" t="s">
        <v>41</v>
      </c>
      <c r="M1" s="6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1:19" s="11" customFormat="1" ht="15" customHeight="1">
      <c r="B2" s="12">
        <v>1</v>
      </c>
      <c r="C2" s="371" t="s">
        <v>50</v>
      </c>
      <c r="D2" s="372"/>
      <c r="E2" s="372"/>
      <c r="F2" s="224">
        <v>8</v>
      </c>
      <c r="G2" s="225">
        <v>8</v>
      </c>
      <c r="H2" s="226">
        <v>6</v>
      </c>
      <c r="I2" s="226">
        <v>6</v>
      </c>
      <c r="J2" s="226">
        <v>7</v>
      </c>
      <c r="K2" s="226">
        <v>6</v>
      </c>
      <c r="L2" s="226">
        <v>7</v>
      </c>
      <c r="M2" s="227">
        <v>7</v>
      </c>
      <c r="N2" s="222">
        <v>0</v>
      </c>
      <c r="O2" s="19">
        <v>1</v>
      </c>
      <c r="P2" s="20"/>
      <c r="Q2" s="21"/>
      <c r="R2" s="22"/>
      <c r="S2" s="23">
        <v>1</v>
      </c>
    </row>
    <row r="3" spans="1:19" s="11" customFormat="1" ht="13.5" customHeight="1">
      <c r="B3" s="24">
        <v>2</v>
      </c>
      <c r="C3" s="374"/>
      <c r="D3" s="375"/>
      <c r="E3" s="375"/>
      <c r="F3" s="33">
        <v>9</v>
      </c>
      <c r="G3" s="25">
        <v>9</v>
      </c>
      <c r="H3" s="15">
        <v>9</v>
      </c>
      <c r="I3" s="15">
        <v>9</v>
      </c>
      <c r="J3" s="15">
        <v>9</v>
      </c>
      <c r="K3" s="25">
        <v>8</v>
      </c>
      <c r="L3" s="25">
        <v>9</v>
      </c>
      <c r="M3" s="26">
        <v>9</v>
      </c>
      <c r="N3" s="221">
        <v>0</v>
      </c>
      <c r="O3" s="28"/>
      <c r="P3" s="29">
        <v>1</v>
      </c>
      <c r="Q3" s="30"/>
      <c r="R3" s="31">
        <v>1</v>
      </c>
      <c r="S3" s="32"/>
    </row>
    <row r="4" spans="1:19" s="11" customFormat="1" ht="13.5" customHeight="1">
      <c r="B4" s="24">
        <v>3</v>
      </c>
      <c r="C4" s="374"/>
      <c r="D4" s="375"/>
      <c r="E4" s="375"/>
      <c r="F4" s="33">
        <v>9</v>
      </c>
      <c r="G4" s="25">
        <v>9</v>
      </c>
      <c r="H4" s="15">
        <v>10</v>
      </c>
      <c r="I4" s="15">
        <v>9</v>
      </c>
      <c r="J4" s="15">
        <v>8</v>
      </c>
      <c r="K4" s="25">
        <v>8</v>
      </c>
      <c r="L4" s="25">
        <v>10</v>
      </c>
      <c r="M4" s="26">
        <v>9</v>
      </c>
      <c r="N4" s="221">
        <v>0</v>
      </c>
      <c r="O4" s="28">
        <v>1</v>
      </c>
      <c r="P4" s="29"/>
      <c r="Q4" s="30"/>
      <c r="R4" s="31">
        <v>1</v>
      </c>
      <c r="S4" s="32"/>
    </row>
    <row r="5" spans="1:19" s="11" customFormat="1" ht="13.5" customHeight="1">
      <c r="B5" s="34">
        <v>4</v>
      </c>
      <c r="C5" s="374"/>
      <c r="D5" s="375"/>
      <c r="E5" s="375"/>
      <c r="F5" s="33">
        <v>8</v>
      </c>
      <c r="G5" s="25">
        <v>8</v>
      </c>
      <c r="H5" s="15">
        <v>9</v>
      </c>
      <c r="I5" s="15">
        <v>8</v>
      </c>
      <c r="J5" s="15">
        <v>9</v>
      </c>
      <c r="K5" s="25">
        <v>8</v>
      </c>
      <c r="L5" s="25">
        <v>8</v>
      </c>
      <c r="M5" s="26">
        <v>9</v>
      </c>
      <c r="N5" s="221">
        <v>0</v>
      </c>
      <c r="O5" s="28"/>
      <c r="P5" s="29">
        <v>1</v>
      </c>
      <c r="Q5" s="30"/>
      <c r="R5" s="31"/>
      <c r="S5" s="32">
        <v>1</v>
      </c>
    </row>
    <row r="6" spans="1:19" s="11" customFormat="1" ht="13.5" customHeight="1">
      <c r="B6" s="24">
        <v>5</v>
      </c>
      <c r="C6" s="374"/>
      <c r="D6" s="375"/>
      <c r="E6" s="375"/>
      <c r="F6" s="38">
        <v>9</v>
      </c>
      <c r="G6" s="39">
        <v>8</v>
      </c>
      <c r="H6" s="39">
        <v>7</v>
      </c>
      <c r="I6" s="39">
        <v>7</v>
      </c>
      <c r="J6" s="39">
        <v>8</v>
      </c>
      <c r="K6" s="39">
        <v>4</v>
      </c>
      <c r="L6" s="39">
        <v>5</v>
      </c>
      <c r="M6" s="40">
        <v>7</v>
      </c>
      <c r="N6" s="221">
        <v>0</v>
      </c>
      <c r="O6" s="28"/>
      <c r="P6" s="29">
        <v>1</v>
      </c>
      <c r="Q6" s="30"/>
      <c r="R6" s="31"/>
      <c r="S6" s="32">
        <v>1</v>
      </c>
    </row>
    <row r="7" spans="1:19" s="11" customFormat="1" ht="13.5" customHeight="1">
      <c r="B7" s="24">
        <v>6</v>
      </c>
      <c r="C7" s="374"/>
      <c r="D7" s="375"/>
      <c r="E7" s="375"/>
      <c r="F7" s="33">
        <v>7</v>
      </c>
      <c r="G7" s="15">
        <v>6</v>
      </c>
      <c r="H7" s="15">
        <v>7</v>
      </c>
      <c r="I7" s="15">
        <v>6</v>
      </c>
      <c r="J7" s="15">
        <v>6</v>
      </c>
      <c r="K7" s="25">
        <v>6</v>
      </c>
      <c r="L7" s="25">
        <v>6</v>
      </c>
      <c r="M7" s="26">
        <v>6</v>
      </c>
      <c r="N7" s="221">
        <v>0</v>
      </c>
      <c r="O7" s="28">
        <v>1</v>
      </c>
      <c r="P7" s="29"/>
      <c r="Q7" s="30"/>
      <c r="R7" s="31">
        <v>1</v>
      </c>
      <c r="S7" s="32"/>
    </row>
    <row r="8" spans="1:19" s="11" customFormat="1" ht="13.5" customHeight="1">
      <c r="B8" s="34">
        <v>7</v>
      </c>
      <c r="C8" s="374"/>
      <c r="D8" s="375"/>
      <c r="E8" s="375"/>
      <c r="F8" s="35">
        <v>7</v>
      </c>
      <c r="G8" s="15">
        <v>7</v>
      </c>
      <c r="H8" s="15">
        <v>8</v>
      </c>
      <c r="I8" s="15">
        <v>7</v>
      </c>
      <c r="J8" s="15">
        <v>7</v>
      </c>
      <c r="K8" s="25">
        <v>7</v>
      </c>
      <c r="L8" s="25">
        <v>7</v>
      </c>
      <c r="M8" s="26">
        <v>7</v>
      </c>
      <c r="N8" s="221">
        <v>0</v>
      </c>
      <c r="O8" s="28"/>
      <c r="P8" s="29"/>
      <c r="Q8" s="30">
        <v>1</v>
      </c>
      <c r="R8" s="31"/>
      <c r="S8" s="32">
        <v>1</v>
      </c>
    </row>
    <row r="9" spans="1:19" s="11" customFormat="1" ht="13.5" customHeight="1">
      <c r="B9" s="24">
        <v>8</v>
      </c>
      <c r="C9" s="374"/>
      <c r="D9" s="375"/>
      <c r="E9" s="375"/>
      <c r="F9" s="38">
        <v>10</v>
      </c>
      <c r="G9" s="39">
        <v>10</v>
      </c>
      <c r="H9" s="39">
        <v>10</v>
      </c>
      <c r="I9" s="39">
        <v>10</v>
      </c>
      <c r="J9" s="39">
        <v>10</v>
      </c>
      <c r="K9" s="39">
        <v>10</v>
      </c>
      <c r="L9" s="39">
        <v>10</v>
      </c>
      <c r="M9" s="40">
        <v>10</v>
      </c>
      <c r="N9" s="221">
        <v>0</v>
      </c>
      <c r="O9" s="28"/>
      <c r="P9" s="29"/>
      <c r="Q9" s="30">
        <v>1</v>
      </c>
      <c r="R9" s="31">
        <v>1</v>
      </c>
      <c r="S9" s="32"/>
    </row>
    <row r="10" spans="1:19" s="11" customFormat="1" ht="13.5" customHeight="1">
      <c r="B10" s="24">
        <v>9</v>
      </c>
      <c r="C10" s="374"/>
      <c r="D10" s="375"/>
      <c r="E10" s="375"/>
      <c r="F10" s="35">
        <v>7</v>
      </c>
      <c r="G10" s="15">
        <v>7</v>
      </c>
      <c r="H10" s="15">
        <v>6</v>
      </c>
      <c r="I10" s="15">
        <v>5</v>
      </c>
      <c r="J10" s="15">
        <v>8</v>
      </c>
      <c r="K10" s="25">
        <v>8</v>
      </c>
      <c r="L10" s="25">
        <v>6</v>
      </c>
      <c r="M10" s="26">
        <v>7</v>
      </c>
      <c r="N10" s="221">
        <v>0</v>
      </c>
      <c r="O10" s="28">
        <v>1</v>
      </c>
      <c r="P10" s="29"/>
      <c r="Q10" s="30"/>
      <c r="R10" s="31"/>
      <c r="S10" s="32">
        <v>1</v>
      </c>
    </row>
    <row r="11" spans="1:19" s="11" customFormat="1" ht="13.5" customHeight="1">
      <c r="B11" s="34">
        <v>10</v>
      </c>
      <c r="C11" s="374"/>
      <c r="D11" s="375"/>
      <c r="E11" s="375"/>
      <c r="F11" s="38">
        <v>10</v>
      </c>
      <c r="G11" s="39">
        <v>10</v>
      </c>
      <c r="H11" s="39">
        <v>10</v>
      </c>
      <c r="I11" s="39">
        <v>10</v>
      </c>
      <c r="J11" s="39">
        <v>10</v>
      </c>
      <c r="K11" s="39">
        <v>10</v>
      </c>
      <c r="L11" s="39">
        <v>10</v>
      </c>
      <c r="M11" s="40">
        <v>10</v>
      </c>
      <c r="N11" s="221">
        <v>0</v>
      </c>
      <c r="O11" s="28"/>
      <c r="P11" s="29"/>
      <c r="Q11" s="30"/>
      <c r="R11" s="31">
        <v>1</v>
      </c>
      <c r="S11" s="32"/>
    </row>
    <row r="12" spans="1:19" s="36" customFormat="1" ht="13.5" customHeight="1">
      <c r="B12" s="37">
        <v>11</v>
      </c>
      <c r="C12" s="374"/>
      <c r="D12" s="375"/>
      <c r="E12" s="375"/>
      <c r="F12" s="38">
        <v>10</v>
      </c>
      <c r="G12" s="39">
        <v>10</v>
      </c>
      <c r="H12" s="39">
        <v>9</v>
      </c>
      <c r="I12" s="39">
        <v>9</v>
      </c>
      <c r="J12" s="39">
        <v>10</v>
      </c>
      <c r="K12" s="39">
        <v>10</v>
      </c>
      <c r="L12" s="39">
        <v>9</v>
      </c>
      <c r="M12" s="40">
        <v>10</v>
      </c>
      <c r="N12" s="221">
        <v>0</v>
      </c>
      <c r="O12" s="28"/>
      <c r="P12" s="29">
        <v>1</v>
      </c>
      <c r="Q12" s="30"/>
      <c r="R12" s="31">
        <v>1</v>
      </c>
      <c r="S12" s="32"/>
    </row>
    <row r="13" spans="1:19" s="36" customFormat="1" ht="13.5" customHeight="1">
      <c r="B13" s="37">
        <v>12</v>
      </c>
      <c r="C13" s="374"/>
      <c r="D13" s="375"/>
      <c r="E13" s="375"/>
      <c r="F13" s="38">
        <v>10</v>
      </c>
      <c r="G13" s="39">
        <v>10</v>
      </c>
      <c r="H13" s="39">
        <v>10</v>
      </c>
      <c r="I13" s="39">
        <v>10</v>
      </c>
      <c r="J13" s="39">
        <v>10</v>
      </c>
      <c r="K13" s="39">
        <v>9</v>
      </c>
      <c r="L13" s="39">
        <v>9</v>
      </c>
      <c r="M13" s="40">
        <v>10</v>
      </c>
      <c r="N13" s="221">
        <v>0</v>
      </c>
      <c r="O13" s="28">
        <v>1</v>
      </c>
      <c r="P13" s="29"/>
      <c r="Q13" s="30"/>
      <c r="R13" s="31"/>
      <c r="S13" s="32">
        <v>1</v>
      </c>
    </row>
    <row r="14" spans="1:19" s="36" customFormat="1" ht="13.5" customHeight="1">
      <c r="B14" s="37"/>
      <c r="C14" s="374"/>
      <c r="D14" s="375"/>
      <c r="E14" s="375"/>
      <c r="F14" s="38"/>
      <c r="G14" s="39"/>
      <c r="H14" s="39"/>
      <c r="I14" s="39"/>
      <c r="J14" s="39"/>
      <c r="K14" s="39"/>
      <c r="L14" s="39"/>
      <c r="M14" s="40"/>
      <c r="N14" s="221"/>
      <c r="O14" s="28"/>
      <c r="P14" s="29"/>
      <c r="Q14" s="30"/>
      <c r="R14" s="31"/>
      <c r="S14" s="32"/>
    </row>
    <row r="15" spans="1:19" s="36" customFormat="1" ht="13.5" customHeight="1" thickBot="1">
      <c r="B15" s="41"/>
      <c r="C15" s="377"/>
      <c r="D15" s="378"/>
      <c r="E15" s="378"/>
      <c r="F15" s="42"/>
      <c r="G15" s="43"/>
      <c r="H15" s="43"/>
      <c r="I15" s="43"/>
      <c r="J15" s="43"/>
      <c r="K15" s="43"/>
      <c r="L15" s="43"/>
      <c r="M15" s="44"/>
      <c r="N15" s="223"/>
      <c r="O15" s="46"/>
      <c r="P15" s="47"/>
      <c r="Q15" s="48"/>
      <c r="R15" s="49"/>
      <c r="S15" s="50"/>
    </row>
    <row r="16" spans="1:19" s="62" customFormat="1" ht="16.899999999999999" customHeight="1">
      <c r="A16" s="51"/>
      <c r="B16" s="52"/>
      <c r="C16" s="53"/>
      <c r="D16" s="53"/>
      <c r="E16" s="54"/>
      <c r="F16" s="52"/>
      <c r="G16" s="52"/>
      <c r="H16" s="55"/>
      <c r="I16" s="52"/>
      <c r="J16" s="52"/>
      <c r="K16" s="52"/>
      <c r="L16" s="52"/>
      <c r="M16" s="52"/>
      <c r="N16" s="56">
        <f>SUM(N2:N15)</f>
        <v>0</v>
      </c>
      <c r="O16" s="57">
        <f>SUM(O2:O15)</f>
        <v>5</v>
      </c>
      <c r="P16" s="58">
        <f>SUM(P2:P15)</f>
        <v>4</v>
      </c>
      <c r="Q16" s="59">
        <f>SUM(Q2:Q15)</f>
        <v>2</v>
      </c>
      <c r="R16" s="60">
        <f t="shared" ref="R16:S16" si="0">SUM(R2:R15)</f>
        <v>6</v>
      </c>
      <c r="S16" s="61">
        <f t="shared" si="0"/>
        <v>6</v>
      </c>
    </row>
    <row r="17" spans="1:19" s="62" customFormat="1" ht="17.45" customHeight="1" thickBot="1">
      <c r="A17" s="51"/>
      <c r="B17" s="52"/>
      <c r="C17" s="53"/>
      <c r="D17" s="53"/>
      <c r="E17" s="54"/>
      <c r="F17" s="52"/>
      <c r="G17" s="52"/>
      <c r="H17" s="55"/>
      <c r="I17" s="52"/>
      <c r="J17" s="52"/>
      <c r="K17" s="52"/>
      <c r="L17" s="52"/>
      <c r="M17" s="52"/>
      <c r="N17" s="63">
        <f>N16/B24</f>
        <v>0</v>
      </c>
      <c r="O17" s="64">
        <f>O16/B24</f>
        <v>0.41666666666666669</v>
      </c>
      <c r="P17" s="65">
        <f>P16/B24</f>
        <v>0.33333333333333331</v>
      </c>
      <c r="Q17" s="66">
        <f>Q16/B24</f>
        <v>0.16666666666666666</v>
      </c>
      <c r="R17" s="67">
        <f>R16/B24</f>
        <v>0.5</v>
      </c>
      <c r="S17" s="68">
        <f>S16/B24</f>
        <v>0.5</v>
      </c>
    </row>
    <row r="18" spans="1:19" s="62" customFormat="1" ht="17.45" customHeight="1">
      <c r="A18" s="51"/>
      <c r="B18" s="52"/>
      <c r="C18" s="53"/>
      <c r="D18" s="53"/>
      <c r="E18" s="54"/>
      <c r="F18" s="52"/>
      <c r="G18" s="52"/>
      <c r="H18" s="55"/>
      <c r="I18" s="52"/>
      <c r="J18" s="52"/>
      <c r="K18" s="52"/>
      <c r="L18" s="52"/>
      <c r="M18" s="52"/>
      <c r="N18" s="69"/>
      <c r="O18" s="69"/>
      <c r="P18" s="69"/>
      <c r="Q18" s="69"/>
      <c r="R18" s="69"/>
      <c r="S18" s="69"/>
    </row>
    <row r="19" spans="1:19" s="62" customFormat="1" ht="13.5" customHeight="1" thickBot="1">
      <c r="A19" s="51"/>
      <c r="B19" s="52"/>
      <c r="C19" s="53"/>
      <c r="D19" s="53"/>
      <c r="E19" s="54"/>
      <c r="F19" s="52"/>
      <c r="G19" s="52"/>
      <c r="H19" s="55"/>
      <c r="I19" s="52"/>
      <c r="J19" s="52"/>
      <c r="K19" s="52"/>
      <c r="L19" s="52"/>
      <c r="M19" s="52"/>
      <c r="N19" s="69"/>
      <c r="O19" s="52"/>
      <c r="P19" s="52"/>
      <c r="Q19" s="52"/>
      <c r="R19" s="52"/>
      <c r="S19" s="52"/>
    </row>
    <row r="20" spans="1:19" ht="13.9" customHeight="1">
      <c r="A20" s="322" t="str">
        <f>C2</f>
        <v>FARMACIA N°8 - ALLA STAZIONE</v>
      </c>
      <c r="B20" s="312" t="str">
        <f>'F 1'!B20:M22</f>
        <v>Anno  2018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4"/>
      <c r="N20" s="1"/>
    </row>
    <row r="21" spans="1:19" ht="4.1500000000000004" customHeight="1">
      <c r="A21" s="323"/>
      <c r="B21" s="315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7"/>
      <c r="N21" s="1"/>
    </row>
    <row r="22" spans="1:19" ht="5.45" customHeight="1" thickBot="1">
      <c r="A22" s="323"/>
      <c r="B22" s="318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20"/>
      <c r="N22" s="1"/>
    </row>
    <row r="23" spans="1:19" ht="77.25" thickBot="1">
      <c r="A23" s="323"/>
      <c r="B23" s="70" t="s">
        <v>42</v>
      </c>
      <c r="C23" s="70" t="s">
        <v>43</v>
      </c>
      <c r="D23" s="71"/>
      <c r="E23" s="72"/>
      <c r="F23" s="111" t="str">
        <f>F1</f>
        <v>professionalità del personale</v>
      </c>
      <c r="G23" s="112" t="s">
        <v>3</v>
      </c>
      <c r="H23" s="112" t="s">
        <v>4</v>
      </c>
      <c r="I23" s="112" t="s">
        <v>5</v>
      </c>
      <c r="J23" s="112" t="s">
        <v>6</v>
      </c>
      <c r="K23" s="112" t="s">
        <v>40</v>
      </c>
      <c r="L23" s="112" t="s">
        <v>41</v>
      </c>
      <c r="M23" s="113" t="s">
        <v>7</v>
      </c>
      <c r="N23" s="1"/>
    </row>
    <row r="24" spans="1:19" ht="12.6" customHeight="1">
      <c r="A24" s="323"/>
      <c r="B24" s="328">
        <f>COUNTA(B2:B15)</f>
        <v>12</v>
      </c>
      <c r="C24" s="138">
        <v>10</v>
      </c>
      <c r="D24" s="344" t="str">
        <f>RIASSUNTIVO!E4</f>
        <v>SODDISFATTI</v>
      </c>
      <c r="E24" s="340" t="s">
        <v>24</v>
      </c>
      <c r="F24" s="342">
        <f t="shared" ref="F24:M24" si="1">(COUNTIF(F2:F15,10)+COUNTIF(F2:F15,9))/$B$24</f>
        <v>0.58333333333333337</v>
      </c>
      <c r="G24" s="307">
        <f t="shared" si="1"/>
        <v>0.5</v>
      </c>
      <c r="H24" s="307">
        <f t="shared" si="1"/>
        <v>0.58333333333333337</v>
      </c>
      <c r="I24" s="307">
        <f t="shared" si="1"/>
        <v>0.5</v>
      </c>
      <c r="J24" s="307">
        <f t="shared" si="1"/>
        <v>0.5</v>
      </c>
      <c r="K24" s="307">
        <f t="shared" si="1"/>
        <v>0.33333333333333331</v>
      </c>
      <c r="L24" s="307">
        <f t="shared" si="1"/>
        <v>0.5</v>
      </c>
      <c r="M24" s="308">
        <f t="shared" si="1"/>
        <v>0.58333333333333337</v>
      </c>
      <c r="N24" s="356">
        <f>AVERAGE(F24:M25)+AVERAGE(F26:M28)</f>
        <v>0.96875</v>
      </c>
      <c r="O24" s="301">
        <f>AVERAGE(F24:M25)</f>
        <v>0.51041666666666674</v>
      </c>
      <c r="P24" s="136">
        <f>COUNTIF($F$2:$M$15,C24)/($B$24*8)</f>
        <v>0.30208333333333331</v>
      </c>
    </row>
    <row r="25" spans="1:19" ht="12.6" customHeight="1">
      <c r="A25" s="323"/>
      <c r="B25" s="329"/>
      <c r="C25" s="139">
        <v>9</v>
      </c>
      <c r="D25" s="345"/>
      <c r="E25" s="341"/>
      <c r="F25" s="343"/>
      <c r="G25" s="249"/>
      <c r="H25" s="249"/>
      <c r="I25" s="249"/>
      <c r="J25" s="249"/>
      <c r="K25" s="249"/>
      <c r="L25" s="249"/>
      <c r="M25" s="309"/>
      <c r="N25" s="357"/>
      <c r="O25" s="302"/>
      <c r="P25" s="137">
        <f t="shared" ref="P25:P33" si="2">COUNTIF($F$2:$M$15,C25)/($B$24*8)</f>
        <v>0.20833333333333334</v>
      </c>
    </row>
    <row r="26" spans="1:19" ht="12.6" customHeight="1">
      <c r="A26" s="323"/>
      <c r="B26" s="329"/>
      <c r="C26" s="143">
        <v>8</v>
      </c>
      <c r="D26" s="345"/>
      <c r="E26" s="363" t="s">
        <v>23</v>
      </c>
      <c r="F26" s="346">
        <f t="shared" ref="F26:M26" si="3">(COUNTIF(F2:F15,8) + COUNTIF(F2:F15,7) + COUNTIF(F2:F15,6))/$B$24</f>
        <v>0.41666666666666669</v>
      </c>
      <c r="G26" s="292">
        <f t="shared" si="3"/>
        <v>0.5</v>
      </c>
      <c r="H26" s="292">
        <f t="shared" si="3"/>
        <v>0.41666666666666669</v>
      </c>
      <c r="I26" s="292">
        <f t="shared" si="3"/>
        <v>0.41666666666666669</v>
      </c>
      <c r="J26" s="292">
        <f t="shared" si="3"/>
        <v>0.5</v>
      </c>
      <c r="K26" s="292">
        <f t="shared" si="3"/>
        <v>0.58333333333333337</v>
      </c>
      <c r="L26" s="292">
        <f t="shared" si="3"/>
        <v>0.41666666666666669</v>
      </c>
      <c r="M26" s="349">
        <f t="shared" si="3"/>
        <v>0.41666666666666669</v>
      </c>
      <c r="N26" s="357"/>
      <c r="O26" s="303">
        <f>AVERAGE(F26:M28)</f>
        <v>0.45833333333333331</v>
      </c>
      <c r="P26" s="144">
        <f t="shared" si="2"/>
        <v>0.15625</v>
      </c>
    </row>
    <row r="27" spans="1:19" ht="12.6" customHeight="1">
      <c r="A27" s="323"/>
      <c r="B27" s="329"/>
      <c r="C27" s="143">
        <v>7</v>
      </c>
      <c r="D27" s="345"/>
      <c r="E27" s="363"/>
      <c r="F27" s="347"/>
      <c r="G27" s="293"/>
      <c r="H27" s="293"/>
      <c r="I27" s="293"/>
      <c r="J27" s="293"/>
      <c r="K27" s="293"/>
      <c r="L27" s="293"/>
      <c r="M27" s="350"/>
      <c r="N27" s="357"/>
      <c r="O27" s="304"/>
      <c r="P27" s="144">
        <f t="shared" si="2"/>
        <v>0.1875</v>
      </c>
    </row>
    <row r="28" spans="1:19" ht="12.6" customHeight="1" thickBot="1">
      <c r="A28" s="323"/>
      <c r="B28" s="329"/>
      <c r="C28" s="143">
        <v>6</v>
      </c>
      <c r="D28" s="345"/>
      <c r="E28" s="363"/>
      <c r="F28" s="348"/>
      <c r="G28" s="294"/>
      <c r="H28" s="294"/>
      <c r="I28" s="294"/>
      <c r="J28" s="294"/>
      <c r="K28" s="294"/>
      <c r="L28" s="294"/>
      <c r="M28" s="351"/>
      <c r="N28" s="358"/>
      <c r="O28" s="304"/>
      <c r="P28" s="144">
        <f t="shared" si="2"/>
        <v>0.11458333333333333</v>
      </c>
    </row>
    <row r="29" spans="1:19" ht="12.6" customHeight="1">
      <c r="A29" s="323"/>
      <c r="B29" s="329"/>
      <c r="C29" s="73">
        <v>5</v>
      </c>
      <c r="D29" s="361" t="str">
        <f>RIASSUNTIVO!E9</f>
        <v>INSODDISFATTI</v>
      </c>
      <c r="E29" s="382" t="s">
        <v>22</v>
      </c>
      <c r="F29" s="295">
        <f t="shared" ref="F29:M29" si="4">(COUNTIF(F2:F15,5) + COUNTIF(F2:F15,4) + COUNTIF(F2:F15,3))/$B$24</f>
        <v>0</v>
      </c>
      <c r="G29" s="298">
        <f t="shared" si="4"/>
        <v>0</v>
      </c>
      <c r="H29" s="298">
        <f t="shared" si="4"/>
        <v>0</v>
      </c>
      <c r="I29" s="298">
        <f t="shared" si="4"/>
        <v>8.3333333333333329E-2</v>
      </c>
      <c r="J29" s="298">
        <f t="shared" si="4"/>
        <v>0</v>
      </c>
      <c r="K29" s="298">
        <f t="shared" si="4"/>
        <v>8.3333333333333329E-2</v>
      </c>
      <c r="L29" s="298">
        <f t="shared" si="4"/>
        <v>8.3333333333333329E-2</v>
      </c>
      <c r="M29" s="364">
        <f t="shared" si="4"/>
        <v>0</v>
      </c>
      <c r="N29" s="356">
        <f>AVERAGE(F29:M31)+AVERAGE(F32:M33)</f>
        <v>3.125E-2</v>
      </c>
      <c r="O29" s="383">
        <f>AVERAGE(F29:M31)</f>
        <v>3.125E-2</v>
      </c>
      <c r="P29" s="116">
        <f t="shared" si="2"/>
        <v>2.0833333333333332E-2</v>
      </c>
    </row>
    <row r="30" spans="1:19" ht="12.6" customHeight="1">
      <c r="A30" s="323"/>
      <c r="B30" s="329"/>
      <c r="C30" s="73">
        <v>4</v>
      </c>
      <c r="D30" s="361"/>
      <c r="E30" s="382"/>
      <c r="F30" s="296"/>
      <c r="G30" s="299"/>
      <c r="H30" s="299"/>
      <c r="I30" s="299"/>
      <c r="J30" s="299"/>
      <c r="K30" s="299"/>
      <c r="L30" s="299"/>
      <c r="M30" s="365"/>
      <c r="N30" s="357"/>
      <c r="O30" s="384"/>
      <c r="P30" s="116">
        <f t="shared" si="2"/>
        <v>1.0416666666666666E-2</v>
      </c>
    </row>
    <row r="31" spans="1:19" ht="12.6" customHeight="1">
      <c r="A31" s="323"/>
      <c r="B31" s="329"/>
      <c r="C31" s="73">
        <v>3</v>
      </c>
      <c r="D31" s="361"/>
      <c r="E31" s="382"/>
      <c r="F31" s="297"/>
      <c r="G31" s="300"/>
      <c r="H31" s="300"/>
      <c r="I31" s="300"/>
      <c r="J31" s="300"/>
      <c r="K31" s="300"/>
      <c r="L31" s="300"/>
      <c r="M31" s="366"/>
      <c r="N31" s="357"/>
      <c r="O31" s="384"/>
      <c r="P31" s="116">
        <f t="shared" si="2"/>
        <v>0</v>
      </c>
    </row>
    <row r="32" spans="1:19" ht="12.6" customHeight="1">
      <c r="A32" s="323"/>
      <c r="B32" s="329"/>
      <c r="C32" s="74">
        <v>2</v>
      </c>
      <c r="D32" s="361"/>
      <c r="E32" s="367" t="s">
        <v>25</v>
      </c>
      <c r="F32" s="369">
        <f t="shared" ref="F32:M32" si="5">(COUNTIF(F2:F15,2)+COUNTIF(F2:F15,1))/$B$24</f>
        <v>0</v>
      </c>
      <c r="G32" s="250">
        <f t="shared" si="5"/>
        <v>0</v>
      </c>
      <c r="H32" s="250">
        <f t="shared" si="5"/>
        <v>0</v>
      </c>
      <c r="I32" s="250">
        <f t="shared" si="5"/>
        <v>0</v>
      </c>
      <c r="J32" s="250">
        <f t="shared" si="5"/>
        <v>0</v>
      </c>
      <c r="K32" s="250">
        <f t="shared" si="5"/>
        <v>0</v>
      </c>
      <c r="L32" s="250">
        <f t="shared" si="5"/>
        <v>0</v>
      </c>
      <c r="M32" s="359">
        <f t="shared" si="5"/>
        <v>0</v>
      </c>
      <c r="N32" s="357"/>
      <c r="O32" s="310">
        <f>AVERAGE(F32:M33)</f>
        <v>0</v>
      </c>
      <c r="P32" s="117">
        <f t="shared" si="2"/>
        <v>0</v>
      </c>
    </row>
    <row r="33" spans="1:16" ht="14.45" customHeight="1" thickBot="1">
      <c r="A33" s="323"/>
      <c r="B33" s="330"/>
      <c r="C33" s="75">
        <v>1</v>
      </c>
      <c r="D33" s="362"/>
      <c r="E33" s="368"/>
      <c r="F33" s="370"/>
      <c r="G33" s="321"/>
      <c r="H33" s="321"/>
      <c r="I33" s="321"/>
      <c r="J33" s="321"/>
      <c r="K33" s="321"/>
      <c r="L33" s="321"/>
      <c r="M33" s="360"/>
      <c r="N33" s="358"/>
      <c r="O33" s="311"/>
      <c r="P33" s="118">
        <f t="shared" si="2"/>
        <v>0</v>
      </c>
    </row>
    <row r="34" spans="1:16" ht="14.45" customHeight="1" thickBot="1">
      <c r="A34" s="323"/>
      <c r="B34" s="380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127"/>
      <c r="P34" s="128"/>
    </row>
    <row r="35" spans="1:16" s="76" customFormat="1" ht="26.25" thickBot="1">
      <c r="A35" s="324"/>
      <c r="B35" s="325" t="s">
        <v>44</v>
      </c>
      <c r="C35" s="326"/>
      <c r="D35" s="326"/>
      <c r="E35" s="327"/>
      <c r="F35" s="131">
        <f>AVERAGE(F2:F15)</f>
        <v>8.6666666666666661</v>
      </c>
      <c r="G35" s="132">
        <f t="shared" ref="G35:M35" si="6">AVERAGE(G2:G15)</f>
        <v>8.5</v>
      </c>
      <c r="H35" s="132">
        <f t="shared" si="6"/>
        <v>8.4166666666666661</v>
      </c>
      <c r="I35" s="132">
        <f t="shared" si="6"/>
        <v>8</v>
      </c>
      <c r="J35" s="132">
        <f t="shared" si="6"/>
        <v>8.5</v>
      </c>
      <c r="K35" s="132">
        <f t="shared" si="6"/>
        <v>7.833333333333333</v>
      </c>
      <c r="L35" s="132">
        <f t="shared" si="6"/>
        <v>8</v>
      </c>
      <c r="M35" s="133">
        <f t="shared" si="6"/>
        <v>8.4166666666666661</v>
      </c>
      <c r="N35" s="183">
        <f>AVERAGE(F35:M35)</f>
        <v>8.2916666666666661</v>
      </c>
    </row>
  </sheetData>
  <mergeCells count="51">
    <mergeCell ref="B34:N34"/>
    <mergeCell ref="N24:N28"/>
    <mergeCell ref="C1:E1"/>
    <mergeCell ref="C2:E15"/>
    <mergeCell ref="N29:N33"/>
    <mergeCell ref="F29:F31"/>
    <mergeCell ref="G29:G31"/>
    <mergeCell ref="H29:H31"/>
    <mergeCell ref="I29:I31"/>
    <mergeCell ref="J29:J31"/>
    <mergeCell ref="K29:K31"/>
    <mergeCell ref="L29:L31"/>
    <mergeCell ref="L32:L33"/>
    <mergeCell ref="M32:M33"/>
    <mergeCell ref="D29:D33"/>
    <mergeCell ref="E29:E31"/>
    <mergeCell ref="H32:H33"/>
    <mergeCell ref="I32:I33"/>
    <mergeCell ref="M24:M25"/>
    <mergeCell ref="L24:L25"/>
    <mergeCell ref="O26:O28"/>
    <mergeCell ref="O32:O33"/>
    <mergeCell ref="O29:O31"/>
    <mergeCell ref="O24:O25"/>
    <mergeCell ref="K26:K28"/>
    <mergeCell ref="L26:L28"/>
    <mergeCell ref="M26:M28"/>
    <mergeCell ref="I24:I25"/>
    <mergeCell ref="J24:J25"/>
    <mergeCell ref="K24:K25"/>
    <mergeCell ref="A20:A35"/>
    <mergeCell ref="B20:M22"/>
    <mergeCell ref="B24:B33"/>
    <mergeCell ref="D24:D28"/>
    <mergeCell ref="E24:E25"/>
    <mergeCell ref="F24:F25"/>
    <mergeCell ref="G24:G25"/>
    <mergeCell ref="H24:H25"/>
    <mergeCell ref="B35:E35"/>
    <mergeCell ref="E32:E33"/>
    <mergeCell ref="F32:F33"/>
    <mergeCell ref="G32:G33"/>
    <mergeCell ref="J32:J33"/>
    <mergeCell ref="K32:K33"/>
    <mergeCell ref="M29:M31"/>
    <mergeCell ref="E26:E28"/>
    <mergeCell ref="F26:F28"/>
    <mergeCell ref="G26:G28"/>
    <mergeCell ref="H26:H28"/>
    <mergeCell ref="I26:I28"/>
    <mergeCell ref="J26:J28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opLeftCell="A4" zoomScale="80" zoomScaleNormal="80" workbookViewId="0">
      <selection activeCell="P43" sqref="P43"/>
    </sheetView>
  </sheetViews>
  <sheetFormatPr defaultColWidth="8.85546875" defaultRowHeight="12.75"/>
  <cols>
    <col min="1" max="1" width="6.7109375" style="1" customWidth="1"/>
    <col min="2" max="2" width="14" style="1" bestFit="1" customWidth="1"/>
    <col min="3" max="3" width="7.42578125" style="1" customWidth="1"/>
    <col min="4" max="4" width="16.7109375" style="1" customWidth="1"/>
    <col min="5" max="5" width="37" style="1" customWidth="1"/>
    <col min="6" max="13" width="12.7109375" style="1" customWidth="1"/>
    <col min="14" max="14" width="11.42578125" style="2" customWidth="1"/>
    <col min="15" max="19" width="8.85546875" style="1"/>
    <col min="20" max="20" width="2.7109375" style="1" customWidth="1"/>
    <col min="21" max="16384" width="8.85546875" style="1"/>
  </cols>
  <sheetData>
    <row r="1" spans="2:19" ht="91.15" customHeight="1" thickBot="1">
      <c r="B1" s="3" t="s">
        <v>8</v>
      </c>
      <c r="C1" s="353" t="s">
        <v>2</v>
      </c>
      <c r="D1" s="354"/>
      <c r="E1" s="355"/>
      <c r="F1" s="231" t="s">
        <v>0</v>
      </c>
      <c r="G1" s="232" t="s">
        <v>3</v>
      </c>
      <c r="H1" s="232" t="s">
        <v>4</v>
      </c>
      <c r="I1" s="232" t="s">
        <v>5</v>
      </c>
      <c r="J1" s="232" t="s">
        <v>6</v>
      </c>
      <c r="K1" s="232" t="s">
        <v>40</v>
      </c>
      <c r="L1" s="232" t="s">
        <v>41</v>
      </c>
      <c r="M1" s="233" t="s">
        <v>7</v>
      </c>
      <c r="N1" s="7" t="s">
        <v>1</v>
      </c>
      <c r="O1" s="8" t="s">
        <v>12</v>
      </c>
      <c r="P1" s="9" t="s">
        <v>9</v>
      </c>
      <c r="Q1" s="10" t="s">
        <v>13</v>
      </c>
      <c r="R1" s="125" t="s">
        <v>10</v>
      </c>
      <c r="S1" s="126" t="s">
        <v>11</v>
      </c>
    </row>
    <row r="2" spans="2:19" s="11" customFormat="1" ht="15" customHeight="1">
      <c r="B2" s="228">
        <v>1</v>
      </c>
      <c r="C2" s="372" t="s">
        <v>51</v>
      </c>
      <c r="D2" s="372"/>
      <c r="E2" s="372"/>
      <c r="F2" s="224">
        <v>10</v>
      </c>
      <c r="G2" s="225">
        <v>10</v>
      </c>
      <c r="H2" s="226">
        <v>10</v>
      </c>
      <c r="I2" s="226">
        <v>10</v>
      </c>
      <c r="J2" s="226">
        <v>10</v>
      </c>
      <c r="K2" s="226">
        <v>10</v>
      </c>
      <c r="L2" s="226">
        <v>10</v>
      </c>
      <c r="M2" s="227">
        <v>10</v>
      </c>
      <c r="N2" s="222">
        <v>0</v>
      </c>
      <c r="O2" s="19"/>
      <c r="P2" s="20">
        <v>1</v>
      </c>
      <c r="Q2" s="21"/>
      <c r="R2" s="22"/>
      <c r="S2" s="23">
        <v>1</v>
      </c>
    </row>
    <row r="3" spans="2:19" s="11" customFormat="1" ht="13.5" customHeight="1">
      <c r="B3" s="229">
        <v>2</v>
      </c>
      <c r="C3" s="375"/>
      <c r="D3" s="375"/>
      <c r="E3" s="375"/>
      <c r="F3" s="33">
        <v>10</v>
      </c>
      <c r="G3" s="25">
        <v>10</v>
      </c>
      <c r="H3" s="15">
        <v>10</v>
      </c>
      <c r="I3" s="15">
        <v>10</v>
      </c>
      <c r="J3" s="15">
        <v>10</v>
      </c>
      <c r="K3" s="25">
        <v>10</v>
      </c>
      <c r="L3" s="25">
        <v>10</v>
      </c>
      <c r="M3" s="26">
        <v>10</v>
      </c>
      <c r="N3" s="221">
        <v>0</v>
      </c>
      <c r="O3" s="28"/>
      <c r="P3" s="29">
        <v>1</v>
      </c>
      <c r="Q3" s="30"/>
      <c r="R3" s="31"/>
      <c r="S3" s="32">
        <v>1</v>
      </c>
    </row>
    <row r="4" spans="2:19" s="11" customFormat="1" ht="13.5" customHeight="1">
      <c r="B4" s="229">
        <v>3</v>
      </c>
      <c r="C4" s="375"/>
      <c r="D4" s="375"/>
      <c r="E4" s="375"/>
      <c r="F4" s="33">
        <v>10</v>
      </c>
      <c r="G4" s="25">
        <v>10</v>
      </c>
      <c r="H4" s="15">
        <v>7</v>
      </c>
      <c r="I4" s="15">
        <v>7</v>
      </c>
      <c r="J4" s="15">
        <v>10</v>
      </c>
      <c r="K4" s="25">
        <v>10</v>
      </c>
      <c r="L4" s="25">
        <v>10</v>
      </c>
      <c r="M4" s="26">
        <v>10</v>
      </c>
      <c r="N4" s="221">
        <v>0</v>
      </c>
      <c r="O4" s="28"/>
      <c r="P4" s="29"/>
      <c r="Q4" s="30">
        <v>1</v>
      </c>
      <c r="R4" s="31"/>
      <c r="S4" s="32">
        <v>1</v>
      </c>
    </row>
    <row r="5" spans="2:19" s="11" customFormat="1" ht="13.5" customHeight="1">
      <c r="B5" s="230">
        <v>4</v>
      </c>
      <c r="C5" s="375"/>
      <c r="D5" s="375"/>
      <c r="E5" s="375"/>
      <c r="F5" s="33">
        <v>10</v>
      </c>
      <c r="G5" s="25">
        <v>10</v>
      </c>
      <c r="H5" s="15">
        <v>7</v>
      </c>
      <c r="I5" s="15">
        <v>6</v>
      </c>
      <c r="J5" s="15">
        <v>10</v>
      </c>
      <c r="K5" s="25">
        <v>7</v>
      </c>
      <c r="L5" s="25">
        <v>9</v>
      </c>
      <c r="M5" s="26">
        <v>9</v>
      </c>
      <c r="N5" s="221">
        <v>0</v>
      </c>
      <c r="O5" s="28"/>
      <c r="P5" s="29">
        <v>1</v>
      </c>
      <c r="Q5" s="30"/>
      <c r="R5" s="31"/>
      <c r="S5" s="32">
        <v>1</v>
      </c>
    </row>
    <row r="6" spans="2:19" s="11" customFormat="1" ht="13.5" customHeight="1">
      <c r="B6" s="229">
        <v>5</v>
      </c>
      <c r="C6" s="375"/>
      <c r="D6" s="375"/>
      <c r="E6" s="375"/>
      <c r="F6" s="33">
        <v>5</v>
      </c>
      <c r="G6" s="15">
        <v>8</v>
      </c>
      <c r="H6" s="15">
        <v>9</v>
      </c>
      <c r="I6" s="15">
        <v>7</v>
      </c>
      <c r="J6" s="15">
        <v>9</v>
      </c>
      <c r="K6" s="25">
        <v>10</v>
      </c>
      <c r="L6" s="25">
        <v>9</v>
      </c>
      <c r="M6" s="26">
        <v>9</v>
      </c>
      <c r="N6" s="221">
        <v>0</v>
      </c>
      <c r="O6" s="28">
        <v>1</v>
      </c>
      <c r="P6" s="29"/>
      <c r="Q6" s="30"/>
      <c r="R6" s="31">
        <v>1</v>
      </c>
      <c r="S6" s="32"/>
    </row>
    <row r="7" spans="2:19" s="11" customFormat="1" ht="13.5" customHeight="1">
      <c r="B7" s="229">
        <v>6</v>
      </c>
      <c r="C7" s="375"/>
      <c r="D7" s="375"/>
      <c r="E7" s="375"/>
      <c r="F7" s="33">
        <v>10</v>
      </c>
      <c r="G7" s="15">
        <v>10</v>
      </c>
      <c r="H7" s="15">
        <v>9</v>
      </c>
      <c r="I7" s="15">
        <v>10</v>
      </c>
      <c r="J7" s="15">
        <v>10</v>
      </c>
      <c r="K7" s="25">
        <v>8</v>
      </c>
      <c r="L7" s="25">
        <v>9</v>
      </c>
      <c r="M7" s="26">
        <v>9</v>
      </c>
      <c r="N7" s="221">
        <v>0</v>
      </c>
      <c r="O7" s="28"/>
      <c r="P7" s="29">
        <v>1</v>
      </c>
      <c r="Q7" s="30"/>
      <c r="R7" s="31"/>
      <c r="S7" s="32">
        <v>1</v>
      </c>
    </row>
    <row r="8" spans="2:19" s="11" customFormat="1" ht="13.5" customHeight="1">
      <c r="B8" s="230">
        <v>7</v>
      </c>
      <c r="C8" s="375"/>
      <c r="D8" s="375"/>
      <c r="E8" s="375"/>
      <c r="F8" s="35">
        <v>10</v>
      </c>
      <c r="G8" s="15">
        <v>10</v>
      </c>
      <c r="H8" s="15">
        <v>8</v>
      </c>
      <c r="I8" s="15">
        <v>8</v>
      </c>
      <c r="J8" s="15">
        <v>10</v>
      </c>
      <c r="K8" s="25">
        <v>9</v>
      </c>
      <c r="L8" s="25">
        <v>9</v>
      </c>
      <c r="M8" s="26">
        <v>9</v>
      </c>
      <c r="N8" s="221">
        <v>0</v>
      </c>
      <c r="O8" s="28"/>
      <c r="P8" s="29"/>
      <c r="Q8" s="30">
        <v>1</v>
      </c>
      <c r="R8" s="31">
        <v>1</v>
      </c>
      <c r="S8" s="32"/>
    </row>
    <row r="9" spans="2:19" s="11" customFormat="1" ht="13.5" customHeight="1">
      <c r="B9" s="229">
        <v>8</v>
      </c>
      <c r="C9" s="375"/>
      <c r="D9" s="375"/>
      <c r="E9" s="375"/>
      <c r="F9" s="35">
        <v>10</v>
      </c>
      <c r="G9" s="15">
        <v>10</v>
      </c>
      <c r="H9" s="15">
        <v>10</v>
      </c>
      <c r="I9" s="15">
        <v>10</v>
      </c>
      <c r="J9" s="15">
        <v>9</v>
      </c>
      <c r="K9" s="25">
        <v>9</v>
      </c>
      <c r="L9" s="25">
        <v>10</v>
      </c>
      <c r="M9" s="26">
        <v>10</v>
      </c>
      <c r="N9" s="221">
        <v>0</v>
      </c>
      <c r="O9" s="28"/>
      <c r="P9" s="29"/>
      <c r="Q9" s="30">
        <v>1</v>
      </c>
      <c r="R9" s="31"/>
      <c r="S9" s="32">
        <v>1</v>
      </c>
    </row>
    <row r="10" spans="2:19" s="11" customFormat="1" ht="13.5" customHeight="1">
      <c r="B10" s="229">
        <v>9</v>
      </c>
      <c r="C10" s="375"/>
      <c r="D10" s="375"/>
      <c r="E10" s="375"/>
      <c r="F10" s="35">
        <v>10</v>
      </c>
      <c r="G10" s="15">
        <v>10</v>
      </c>
      <c r="H10" s="15">
        <v>10</v>
      </c>
      <c r="I10" s="15">
        <v>10</v>
      </c>
      <c r="J10" s="15">
        <v>10</v>
      </c>
      <c r="K10" s="25">
        <v>9</v>
      </c>
      <c r="L10" s="25">
        <v>10</v>
      </c>
      <c r="M10" s="26">
        <v>10</v>
      </c>
      <c r="N10" s="221">
        <v>0</v>
      </c>
      <c r="O10" s="28"/>
      <c r="P10" s="29">
        <v>1</v>
      </c>
      <c r="Q10" s="30"/>
      <c r="R10" s="31"/>
      <c r="S10" s="32">
        <v>1</v>
      </c>
    </row>
    <row r="11" spans="2:19" s="11" customFormat="1" ht="13.5" customHeight="1">
      <c r="B11" s="230">
        <v>10</v>
      </c>
      <c r="C11" s="375"/>
      <c r="D11" s="375"/>
      <c r="E11" s="375"/>
      <c r="F11" s="35">
        <v>8</v>
      </c>
      <c r="G11" s="15">
        <v>8</v>
      </c>
      <c r="H11" s="15">
        <v>8</v>
      </c>
      <c r="I11" s="15">
        <v>8</v>
      </c>
      <c r="J11" s="15">
        <v>8</v>
      </c>
      <c r="K11" s="25">
        <v>8</v>
      </c>
      <c r="L11" s="15">
        <v>8</v>
      </c>
      <c r="M11" s="26">
        <v>8</v>
      </c>
      <c r="N11" s="221">
        <v>0</v>
      </c>
      <c r="O11" s="28"/>
      <c r="P11" s="29">
        <v>1</v>
      </c>
      <c r="Q11" s="30"/>
      <c r="R11" s="31">
        <v>1</v>
      </c>
      <c r="S11" s="32"/>
    </row>
    <row r="12" spans="2:19" s="11" customFormat="1" ht="13.5" customHeight="1">
      <c r="B12" s="230">
        <v>11</v>
      </c>
      <c r="C12" s="375"/>
      <c r="D12" s="375"/>
      <c r="E12" s="375"/>
      <c r="F12" s="35">
        <v>10</v>
      </c>
      <c r="G12" s="15">
        <v>10</v>
      </c>
      <c r="H12" s="15">
        <v>8</v>
      </c>
      <c r="I12" s="15">
        <v>8</v>
      </c>
      <c r="J12" s="15">
        <v>10</v>
      </c>
      <c r="K12" s="25">
        <v>8</v>
      </c>
      <c r="L12" s="15">
        <v>9</v>
      </c>
      <c r="M12" s="26">
        <v>9</v>
      </c>
      <c r="N12" s="221">
        <v>0</v>
      </c>
      <c r="O12" s="28"/>
      <c r="P12" s="29">
        <v>1</v>
      </c>
      <c r="Q12" s="30"/>
      <c r="R12" s="31"/>
      <c r="S12" s="32">
        <v>1</v>
      </c>
    </row>
    <row r="13" spans="2:19" s="11" customFormat="1" ht="12.75" customHeight="1">
      <c r="B13" s="229">
        <v>12</v>
      </c>
      <c r="C13" s="375"/>
      <c r="D13" s="375"/>
      <c r="E13" s="375"/>
      <c r="F13" s="35">
        <v>10</v>
      </c>
      <c r="G13" s="15">
        <v>10</v>
      </c>
      <c r="H13" s="15">
        <v>10</v>
      </c>
      <c r="I13" s="15">
        <v>10</v>
      </c>
      <c r="J13" s="15">
        <v>10</v>
      </c>
      <c r="K13" s="25">
        <v>8</v>
      </c>
      <c r="L13" s="15">
        <v>10</v>
      </c>
      <c r="M13" s="26">
        <v>10</v>
      </c>
      <c r="N13" s="221">
        <v>0</v>
      </c>
      <c r="O13" s="28"/>
      <c r="P13" s="29">
        <v>1</v>
      </c>
      <c r="Q13" s="30"/>
      <c r="R13" s="31"/>
      <c r="S13" s="32">
        <v>1</v>
      </c>
    </row>
    <row r="14" spans="2:19" s="11" customFormat="1" ht="13.5" customHeight="1">
      <c r="B14" s="230">
        <v>13</v>
      </c>
      <c r="C14" s="375"/>
      <c r="D14" s="375"/>
      <c r="E14" s="375"/>
      <c r="F14" s="35">
        <v>10</v>
      </c>
      <c r="G14" s="15">
        <v>10</v>
      </c>
      <c r="H14" s="15">
        <v>7</v>
      </c>
      <c r="I14" s="15">
        <v>10</v>
      </c>
      <c r="J14" s="15">
        <v>10</v>
      </c>
      <c r="K14" s="25">
        <v>9</v>
      </c>
      <c r="L14" s="15">
        <v>10</v>
      </c>
      <c r="M14" s="26">
        <v>10</v>
      </c>
      <c r="N14" s="221">
        <v>0</v>
      </c>
      <c r="O14" s="28"/>
      <c r="P14" s="29"/>
      <c r="Q14" s="30">
        <v>1</v>
      </c>
      <c r="R14" s="31"/>
      <c r="S14" s="32">
        <v>1</v>
      </c>
    </row>
    <row r="15" spans="2:19" s="11" customFormat="1" ht="13.5" customHeight="1">
      <c r="B15" s="230">
        <v>14</v>
      </c>
      <c r="C15" s="375"/>
      <c r="D15" s="375"/>
      <c r="E15" s="375"/>
      <c r="F15" s="35">
        <v>8</v>
      </c>
      <c r="G15" s="15">
        <v>9</v>
      </c>
      <c r="H15" s="15">
        <v>7</v>
      </c>
      <c r="I15" s="15">
        <v>7</v>
      </c>
      <c r="J15" s="15">
        <v>9</v>
      </c>
      <c r="K15" s="25">
        <v>8</v>
      </c>
      <c r="L15" s="15">
        <v>9</v>
      </c>
      <c r="M15" s="26">
        <v>9</v>
      </c>
      <c r="N15" s="221">
        <v>0</v>
      </c>
      <c r="O15" s="28">
        <v>1</v>
      </c>
      <c r="P15" s="29"/>
      <c r="Q15" s="30"/>
      <c r="R15" s="31"/>
      <c r="S15" s="32">
        <v>1</v>
      </c>
    </row>
    <row r="16" spans="2:19" s="11" customFormat="1" ht="13.5" customHeight="1">
      <c r="B16" s="229">
        <v>15</v>
      </c>
      <c r="C16" s="375"/>
      <c r="D16" s="375"/>
      <c r="E16" s="375"/>
      <c r="F16" s="35">
        <v>10</v>
      </c>
      <c r="G16" s="15">
        <v>10</v>
      </c>
      <c r="H16" s="15">
        <v>10</v>
      </c>
      <c r="I16" s="15">
        <v>10</v>
      </c>
      <c r="J16" s="15">
        <v>10</v>
      </c>
      <c r="K16" s="25">
        <v>8</v>
      </c>
      <c r="L16" s="15">
        <v>10</v>
      </c>
      <c r="M16" s="26">
        <v>10</v>
      </c>
      <c r="N16" s="221">
        <v>0</v>
      </c>
      <c r="O16" s="28"/>
      <c r="P16" s="29"/>
      <c r="Q16" s="30">
        <v>1</v>
      </c>
      <c r="R16" s="31">
        <v>1</v>
      </c>
      <c r="S16" s="32"/>
    </row>
    <row r="17" spans="1:19" s="36" customFormat="1" ht="13.5" customHeight="1">
      <c r="B17" s="230">
        <v>16</v>
      </c>
      <c r="C17" s="375"/>
      <c r="D17" s="375"/>
      <c r="E17" s="375"/>
      <c r="F17" s="38">
        <v>10</v>
      </c>
      <c r="G17" s="39">
        <v>10</v>
      </c>
      <c r="H17" s="39">
        <v>9</v>
      </c>
      <c r="I17" s="39">
        <v>10</v>
      </c>
      <c r="J17" s="39">
        <v>10</v>
      </c>
      <c r="K17" s="39">
        <v>9</v>
      </c>
      <c r="L17" s="39">
        <v>10</v>
      </c>
      <c r="M17" s="40">
        <v>10</v>
      </c>
      <c r="N17" s="221">
        <v>0</v>
      </c>
      <c r="O17" s="28"/>
      <c r="P17" s="29"/>
      <c r="Q17" s="30">
        <v>1</v>
      </c>
      <c r="R17" s="31">
        <v>1</v>
      </c>
      <c r="S17" s="32"/>
    </row>
    <row r="18" spans="1:19" s="36" customFormat="1" ht="13.5" customHeight="1">
      <c r="B18" s="230">
        <v>17</v>
      </c>
      <c r="C18" s="375"/>
      <c r="D18" s="375"/>
      <c r="E18" s="375"/>
      <c r="F18" s="38">
        <v>10</v>
      </c>
      <c r="G18" s="39">
        <v>10</v>
      </c>
      <c r="H18" s="39">
        <v>9</v>
      </c>
      <c r="I18" s="39">
        <v>10</v>
      </c>
      <c r="J18" s="39">
        <v>10</v>
      </c>
      <c r="K18" s="39">
        <v>10</v>
      </c>
      <c r="L18" s="39">
        <v>10</v>
      </c>
      <c r="M18" s="40">
        <v>10</v>
      </c>
      <c r="N18" s="221">
        <v>0</v>
      </c>
      <c r="O18" s="28"/>
      <c r="P18" s="29">
        <v>1</v>
      </c>
      <c r="Q18" s="30"/>
      <c r="R18" s="31">
        <v>1</v>
      </c>
      <c r="S18" s="32"/>
    </row>
    <row r="19" spans="1:19" s="36" customFormat="1" ht="13.5" customHeight="1">
      <c r="B19" s="230"/>
      <c r="C19" s="375"/>
      <c r="D19" s="375"/>
      <c r="E19" s="375"/>
      <c r="F19" s="38"/>
      <c r="G19" s="39"/>
      <c r="H19" s="39"/>
      <c r="I19" s="39"/>
      <c r="J19" s="39"/>
      <c r="K19" s="39"/>
      <c r="L19" s="39"/>
      <c r="M19" s="40"/>
      <c r="N19" s="221"/>
      <c r="O19" s="28"/>
      <c r="P19" s="29"/>
      <c r="Q19" s="30"/>
      <c r="R19" s="31"/>
      <c r="S19" s="32"/>
    </row>
    <row r="20" spans="1:19" s="36" customFormat="1" ht="13.5" customHeight="1" thickBot="1">
      <c r="B20" s="200"/>
      <c r="C20" s="378"/>
      <c r="D20" s="378"/>
      <c r="E20" s="378"/>
      <c r="F20" s="42"/>
      <c r="G20" s="43"/>
      <c r="H20" s="43"/>
      <c r="I20" s="43"/>
      <c r="J20" s="43"/>
      <c r="K20" s="43"/>
      <c r="L20" s="43"/>
      <c r="M20" s="44"/>
      <c r="N20" s="223"/>
      <c r="O20" s="46"/>
      <c r="P20" s="47"/>
      <c r="Q20" s="48"/>
      <c r="R20" s="49"/>
      <c r="S20" s="50"/>
    </row>
    <row r="21" spans="1:19" s="62" customFormat="1" ht="16.899999999999999" customHeight="1">
      <c r="A21" s="51"/>
      <c r="B21" s="52"/>
      <c r="C21" s="53"/>
      <c r="D21" s="53"/>
      <c r="E21" s="54"/>
      <c r="F21" s="52"/>
      <c r="G21" s="52"/>
      <c r="H21" s="55"/>
      <c r="I21" s="52"/>
      <c r="J21" s="52"/>
      <c r="K21" s="52"/>
      <c r="L21" s="52"/>
      <c r="M21" s="52"/>
      <c r="N21" s="56">
        <f>SUM(N2:N20)</f>
        <v>0</v>
      </c>
      <c r="O21" s="57">
        <f>SUM(O2:O20)</f>
        <v>2</v>
      </c>
      <c r="P21" s="58">
        <f>SUM(P2:P20)</f>
        <v>9</v>
      </c>
      <c r="Q21" s="59">
        <f>SUM(Q2:Q20)</f>
        <v>6</v>
      </c>
      <c r="R21" s="60">
        <f t="shared" ref="R21:S21" si="0">SUM(R2:R20)</f>
        <v>6</v>
      </c>
      <c r="S21" s="61">
        <f t="shared" si="0"/>
        <v>11</v>
      </c>
    </row>
    <row r="22" spans="1:19" s="62" customFormat="1" ht="17.45" customHeight="1" thickBot="1">
      <c r="A22" s="51"/>
      <c r="B22" s="52"/>
      <c r="C22" s="53"/>
      <c r="D22" s="53"/>
      <c r="E22" s="54"/>
      <c r="F22" s="52"/>
      <c r="G22" s="52"/>
      <c r="H22" s="55"/>
      <c r="I22" s="52"/>
      <c r="J22" s="52"/>
      <c r="K22" s="52"/>
      <c r="L22" s="52"/>
      <c r="M22" s="52"/>
      <c r="N22" s="63">
        <f>N21/B29</f>
        <v>0</v>
      </c>
      <c r="O22" s="64">
        <f>O21/B29</f>
        <v>0.11764705882352941</v>
      </c>
      <c r="P22" s="65">
        <f>P21/B29</f>
        <v>0.52941176470588236</v>
      </c>
      <c r="Q22" s="66">
        <f>Q21/B29</f>
        <v>0.35294117647058826</v>
      </c>
      <c r="R22" s="67">
        <f>R21/B29</f>
        <v>0.35294117647058826</v>
      </c>
      <c r="S22" s="68">
        <f>S21/B29</f>
        <v>0.6470588235294118</v>
      </c>
    </row>
    <row r="23" spans="1:19" s="62" customFormat="1" ht="17.45" customHeight="1">
      <c r="A23" s="51"/>
      <c r="B23" s="52"/>
      <c r="C23" s="53"/>
      <c r="D23" s="53"/>
      <c r="E23" s="54"/>
      <c r="F23" s="52"/>
      <c r="G23" s="52"/>
      <c r="H23" s="55"/>
      <c r="I23" s="52"/>
      <c r="J23" s="52"/>
      <c r="K23" s="52"/>
      <c r="L23" s="52"/>
      <c r="M23" s="52"/>
      <c r="N23" s="69"/>
      <c r="O23" s="69"/>
      <c r="P23" s="69"/>
      <c r="Q23" s="69"/>
      <c r="R23" s="69"/>
      <c r="S23" s="69"/>
    </row>
    <row r="24" spans="1:19" s="62" customFormat="1" ht="13.5" customHeight="1" thickBot="1">
      <c r="A24" s="51"/>
      <c r="B24" s="52"/>
      <c r="C24" s="53"/>
      <c r="D24" s="53"/>
      <c r="E24" s="54"/>
      <c r="F24" s="52"/>
      <c r="G24" s="52"/>
      <c r="H24" s="55"/>
      <c r="I24" s="52"/>
      <c r="J24" s="52"/>
      <c r="K24" s="52"/>
      <c r="L24" s="52"/>
      <c r="M24" s="52"/>
      <c r="N24" s="69"/>
      <c r="O24" s="52"/>
      <c r="P24" s="52"/>
      <c r="Q24" s="52"/>
      <c r="R24" s="52"/>
      <c r="S24" s="52"/>
    </row>
    <row r="25" spans="1:19" ht="13.9" customHeight="1">
      <c r="A25" s="322" t="str">
        <f>C2</f>
        <v>FARMACIA N°9 - AMBASCIATORI</v>
      </c>
      <c r="B25" s="312" t="e">
        <f>'F 1'!B20:M22</f>
        <v>#VALUE!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4"/>
      <c r="N25" s="1"/>
    </row>
    <row r="26" spans="1:19" ht="4.1500000000000004" customHeight="1">
      <c r="A26" s="323"/>
      <c r="B26" s="315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7"/>
      <c r="N26" s="1"/>
    </row>
    <row r="27" spans="1:19" ht="5.45" customHeight="1" thickBot="1">
      <c r="A27" s="323"/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20"/>
      <c r="N27" s="1"/>
    </row>
    <row r="28" spans="1:19" ht="77.25" thickBot="1">
      <c r="A28" s="323"/>
      <c r="B28" s="70" t="s">
        <v>42</v>
      </c>
      <c r="C28" s="70" t="s">
        <v>43</v>
      </c>
      <c r="D28" s="71"/>
      <c r="E28" s="72"/>
      <c r="F28" s="111" t="str">
        <f>F1</f>
        <v>professionalità del personale</v>
      </c>
      <c r="G28" s="112" t="s">
        <v>3</v>
      </c>
      <c r="H28" s="112" t="s">
        <v>4</v>
      </c>
      <c r="I28" s="112" t="s">
        <v>5</v>
      </c>
      <c r="J28" s="112" t="s">
        <v>6</v>
      </c>
      <c r="K28" s="112" t="s">
        <v>40</v>
      </c>
      <c r="L28" s="112" t="s">
        <v>41</v>
      </c>
      <c r="M28" s="113" t="s">
        <v>7</v>
      </c>
      <c r="N28" s="1"/>
    </row>
    <row r="29" spans="1:19" ht="12.6" customHeight="1">
      <c r="A29" s="323"/>
      <c r="B29" s="328">
        <f>COUNTA(B2:B20)</f>
        <v>17</v>
      </c>
      <c r="C29" s="138">
        <v>10</v>
      </c>
      <c r="D29" s="344" t="str">
        <f>RIASSUNTIVO!E4</f>
        <v>SODDISFATTI</v>
      </c>
      <c r="E29" s="340" t="s">
        <v>24</v>
      </c>
      <c r="F29" s="342">
        <f t="shared" ref="F29:M29" si="1">(COUNTIF(F2:F20,10)+COUNTIF(F2:F20,9))/$B$29</f>
        <v>0.82352941176470584</v>
      </c>
      <c r="G29" s="307">
        <f t="shared" si="1"/>
        <v>0.88235294117647056</v>
      </c>
      <c r="H29" s="307">
        <f t="shared" si="1"/>
        <v>0.58823529411764708</v>
      </c>
      <c r="I29" s="307">
        <f t="shared" si="1"/>
        <v>0.58823529411764708</v>
      </c>
      <c r="J29" s="307">
        <f t="shared" si="1"/>
        <v>0.94117647058823528</v>
      </c>
      <c r="K29" s="307">
        <f t="shared" si="1"/>
        <v>0.58823529411764708</v>
      </c>
      <c r="L29" s="307">
        <f t="shared" si="1"/>
        <v>0.94117647058823528</v>
      </c>
      <c r="M29" s="308">
        <f t="shared" si="1"/>
        <v>0.94117647058823528</v>
      </c>
      <c r="N29" s="356">
        <f>AVERAGE(F29:M30)+AVERAGE(F31:M33)</f>
        <v>0.99264705882352944</v>
      </c>
      <c r="O29" s="385">
        <f>AVERAGE(F29:M30)</f>
        <v>0.78676470588235292</v>
      </c>
      <c r="P29" s="114">
        <f t="shared" ref="P29:P38" si="2">COUNTIF($F$2:$M$20,C29)/($B$29*8)</f>
        <v>0.6029411764705882</v>
      </c>
    </row>
    <row r="30" spans="1:19" ht="12.6" customHeight="1">
      <c r="A30" s="323"/>
      <c r="B30" s="329"/>
      <c r="C30" s="139">
        <v>9</v>
      </c>
      <c r="D30" s="345"/>
      <c r="E30" s="341"/>
      <c r="F30" s="343"/>
      <c r="G30" s="249"/>
      <c r="H30" s="249"/>
      <c r="I30" s="249"/>
      <c r="J30" s="249"/>
      <c r="K30" s="249"/>
      <c r="L30" s="249"/>
      <c r="M30" s="309"/>
      <c r="N30" s="357"/>
      <c r="O30" s="386"/>
      <c r="P30" s="115">
        <f t="shared" si="2"/>
        <v>0.18382352941176472</v>
      </c>
    </row>
    <row r="31" spans="1:19" ht="12.6" customHeight="1">
      <c r="A31" s="323"/>
      <c r="B31" s="329"/>
      <c r="C31" s="143">
        <v>8</v>
      </c>
      <c r="D31" s="345"/>
      <c r="E31" s="363" t="s">
        <v>23</v>
      </c>
      <c r="F31" s="346">
        <f t="shared" ref="F31:M31" si="3">(COUNTIF(F2:F20,8) + COUNTIF(F2:F20,7) + COUNTIF(F2:F20,6))/$B$29</f>
        <v>0.11764705882352941</v>
      </c>
      <c r="G31" s="292">
        <f t="shared" si="3"/>
        <v>0.11764705882352941</v>
      </c>
      <c r="H31" s="292">
        <f t="shared" si="3"/>
        <v>0.41176470588235292</v>
      </c>
      <c r="I31" s="292">
        <f t="shared" si="3"/>
        <v>0.41176470588235292</v>
      </c>
      <c r="J31" s="292">
        <f t="shared" si="3"/>
        <v>5.8823529411764705E-2</v>
      </c>
      <c r="K31" s="292">
        <f t="shared" si="3"/>
        <v>0.41176470588235292</v>
      </c>
      <c r="L31" s="292">
        <f t="shared" si="3"/>
        <v>5.8823529411764705E-2</v>
      </c>
      <c r="M31" s="349">
        <f t="shared" si="3"/>
        <v>5.8823529411764705E-2</v>
      </c>
      <c r="N31" s="357"/>
      <c r="O31" s="303">
        <f>AVERAGE(F31:M33)</f>
        <v>0.20588235294117646</v>
      </c>
      <c r="P31" s="144">
        <f t="shared" si="2"/>
        <v>0.13970588235294118</v>
      </c>
    </row>
    <row r="32" spans="1:19" ht="12.6" customHeight="1">
      <c r="A32" s="323"/>
      <c r="B32" s="329"/>
      <c r="C32" s="143">
        <v>7</v>
      </c>
      <c r="D32" s="345"/>
      <c r="E32" s="363"/>
      <c r="F32" s="347"/>
      <c r="G32" s="293"/>
      <c r="H32" s="293"/>
      <c r="I32" s="293"/>
      <c r="J32" s="293"/>
      <c r="K32" s="293"/>
      <c r="L32" s="293"/>
      <c r="M32" s="350"/>
      <c r="N32" s="357"/>
      <c r="O32" s="304"/>
      <c r="P32" s="144">
        <f t="shared" si="2"/>
        <v>5.8823529411764705E-2</v>
      </c>
    </row>
    <row r="33" spans="1:16" ht="12.6" customHeight="1" thickBot="1">
      <c r="A33" s="323"/>
      <c r="B33" s="329"/>
      <c r="C33" s="143">
        <v>6</v>
      </c>
      <c r="D33" s="345"/>
      <c r="E33" s="363"/>
      <c r="F33" s="348"/>
      <c r="G33" s="294"/>
      <c r="H33" s="294"/>
      <c r="I33" s="294"/>
      <c r="J33" s="294"/>
      <c r="K33" s="294"/>
      <c r="L33" s="294"/>
      <c r="M33" s="351"/>
      <c r="N33" s="358"/>
      <c r="O33" s="304"/>
      <c r="P33" s="144">
        <f t="shared" si="2"/>
        <v>7.3529411764705881E-3</v>
      </c>
    </row>
    <row r="34" spans="1:16" ht="12.6" customHeight="1">
      <c r="A34" s="323"/>
      <c r="B34" s="329"/>
      <c r="C34" s="73">
        <v>5</v>
      </c>
      <c r="D34" s="361" t="str">
        <f>RIASSUNTIVO!E9</f>
        <v>INSODDISFATTI</v>
      </c>
      <c r="E34" s="382" t="s">
        <v>22</v>
      </c>
      <c r="F34" s="295">
        <f t="shared" ref="F34:M34" si="4">(COUNTIF(F2:F20,5) + COUNTIF(F2:F20,4) + COUNTIF(F2:F20,3))/$B$29</f>
        <v>5.8823529411764705E-2</v>
      </c>
      <c r="G34" s="298">
        <f t="shared" si="4"/>
        <v>0</v>
      </c>
      <c r="H34" s="298">
        <f t="shared" si="4"/>
        <v>0</v>
      </c>
      <c r="I34" s="298">
        <f t="shared" si="4"/>
        <v>0</v>
      </c>
      <c r="J34" s="298">
        <f t="shared" si="4"/>
        <v>0</v>
      </c>
      <c r="K34" s="298">
        <f t="shared" si="4"/>
        <v>0</v>
      </c>
      <c r="L34" s="298">
        <f t="shared" si="4"/>
        <v>0</v>
      </c>
      <c r="M34" s="364">
        <f t="shared" si="4"/>
        <v>0</v>
      </c>
      <c r="N34" s="356">
        <f>AVERAGE(F34:M36)+AVERAGE(F37:M38)</f>
        <v>7.3529411764705881E-3</v>
      </c>
      <c r="O34" s="383">
        <f>AVERAGE(F34:M36)</f>
        <v>7.3529411764705881E-3</v>
      </c>
      <c r="P34" s="116">
        <f t="shared" si="2"/>
        <v>7.3529411764705881E-3</v>
      </c>
    </row>
    <row r="35" spans="1:16" ht="12.6" customHeight="1">
      <c r="A35" s="323"/>
      <c r="B35" s="329"/>
      <c r="C35" s="73">
        <v>4</v>
      </c>
      <c r="D35" s="361"/>
      <c r="E35" s="382"/>
      <c r="F35" s="296"/>
      <c r="G35" s="299"/>
      <c r="H35" s="299"/>
      <c r="I35" s="299"/>
      <c r="J35" s="299"/>
      <c r="K35" s="299"/>
      <c r="L35" s="299"/>
      <c r="M35" s="365"/>
      <c r="N35" s="357"/>
      <c r="O35" s="384"/>
      <c r="P35" s="116">
        <f t="shared" si="2"/>
        <v>0</v>
      </c>
    </row>
    <row r="36" spans="1:16" ht="12.6" customHeight="1">
      <c r="A36" s="323"/>
      <c r="B36" s="329"/>
      <c r="C36" s="73">
        <v>3</v>
      </c>
      <c r="D36" s="361"/>
      <c r="E36" s="382"/>
      <c r="F36" s="297"/>
      <c r="G36" s="300"/>
      <c r="H36" s="300"/>
      <c r="I36" s="300"/>
      <c r="J36" s="300"/>
      <c r="K36" s="300"/>
      <c r="L36" s="300"/>
      <c r="M36" s="366"/>
      <c r="N36" s="357"/>
      <c r="O36" s="384"/>
      <c r="P36" s="116">
        <f t="shared" si="2"/>
        <v>0</v>
      </c>
    </row>
    <row r="37" spans="1:16" ht="12.6" customHeight="1">
      <c r="A37" s="323"/>
      <c r="B37" s="329"/>
      <c r="C37" s="74">
        <v>2</v>
      </c>
      <c r="D37" s="361"/>
      <c r="E37" s="367" t="s">
        <v>25</v>
      </c>
      <c r="F37" s="369">
        <f t="shared" ref="F37:M37" si="5">(COUNTIF(F2:F20,2)+COUNTIF(F2:F20,1))/$B$29</f>
        <v>0</v>
      </c>
      <c r="G37" s="250">
        <f t="shared" si="5"/>
        <v>0</v>
      </c>
      <c r="H37" s="250">
        <f t="shared" si="5"/>
        <v>0</v>
      </c>
      <c r="I37" s="250">
        <f t="shared" si="5"/>
        <v>0</v>
      </c>
      <c r="J37" s="250">
        <f t="shared" si="5"/>
        <v>0</v>
      </c>
      <c r="K37" s="250">
        <f t="shared" si="5"/>
        <v>0</v>
      </c>
      <c r="L37" s="250">
        <f t="shared" si="5"/>
        <v>0</v>
      </c>
      <c r="M37" s="359">
        <f t="shared" si="5"/>
        <v>0</v>
      </c>
      <c r="N37" s="357"/>
      <c r="O37" s="310">
        <f>AVERAGE(F37:M38)</f>
        <v>0</v>
      </c>
      <c r="P37" s="117">
        <f t="shared" si="2"/>
        <v>0</v>
      </c>
    </row>
    <row r="38" spans="1:16" ht="14.45" customHeight="1" thickBot="1">
      <c r="A38" s="323"/>
      <c r="B38" s="330"/>
      <c r="C38" s="75">
        <v>1</v>
      </c>
      <c r="D38" s="362"/>
      <c r="E38" s="368"/>
      <c r="F38" s="370"/>
      <c r="G38" s="321"/>
      <c r="H38" s="321"/>
      <c r="I38" s="321"/>
      <c r="J38" s="321"/>
      <c r="K38" s="321"/>
      <c r="L38" s="321"/>
      <c r="M38" s="360"/>
      <c r="N38" s="358"/>
      <c r="O38" s="311"/>
      <c r="P38" s="118">
        <f t="shared" si="2"/>
        <v>0</v>
      </c>
    </row>
    <row r="39" spans="1:16" ht="14.45" customHeight="1" thickBot="1">
      <c r="A39" s="323"/>
      <c r="B39" s="387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M39" s="388"/>
      <c r="N39" s="388"/>
      <c r="O39" s="388"/>
      <c r="P39" s="388"/>
    </row>
    <row r="40" spans="1:16" s="76" customFormat="1" ht="26.25" thickBot="1">
      <c r="A40" s="324"/>
      <c r="B40" s="325" t="s">
        <v>44</v>
      </c>
      <c r="C40" s="326"/>
      <c r="D40" s="326"/>
      <c r="E40" s="327"/>
      <c r="F40" s="131">
        <f>AVERAGE(F2:F20)</f>
        <v>9.4705882352941178</v>
      </c>
      <c r="G40" s="132">
        <f t="shared" ref="G40:M40" si="6">AVERAGE(G2:G20)</f>
        <v>9.7058823529411757</v>
      </c>
      <c r="H40" s="132">
        <f t="shared" si="6"/>
        <v>8.7058823529411757</v>
      </c>
      <c r="I40" s="132">
        <f t="shared" si="6"/>
        <v>8.882352941176471</v>
      </c>
      <c r="J40" s="132">
        <f t="shared" si="6"/>
        <v>9.7058823529411757</v>
      </c>
      <c r="K40" s="132">
        <f t="shared" si="6"/>
        <v>8.8235294117647065</v>
      </c>
      <c r="L40" s="132">
        <f t="shared" si="6"/>
        <v>9.5294117647058822</v>
      </c>
      <c r="M40" s="133">
        <f t="shared" si="6"/>
        <v>9.5294117647058822</v>
      </c>
      <c r="N40" s="183">
        <f>AVERAGE(F40:M40)</f>
        <v>9.2941176470588243</v>
      </c>
    </row>
  </sheetData>
  <mergeCells count="51">
    <mergeCell ref="B39:P39"/>
    <mergeCell ref="N29:N33"/>
    <mergeCell ref="C1:E1"/>
    <mergeCell ref="C2:E20"/>
    <mergeCell ref="N34:N38"/>
    <mergeCell ref="F34:F36"/>
    <mergeCell ref="G34:G36"/>
    <mergeCell ref="H34:H36"/>
    <mergeCell ref="I34:I36"/>
    <mergeCell ref="J34:J36"/>
    <mergeCell ref="K34:K36"/>
    <mergeCell ref="L34:L36"/>
    <mergeCell ref="L37:L38"/>
    <mergeCell ref="M37:M38"/>
    <mergeCell ref="D34:D38"/>
    <mergeCell ref="E34:E36"/>
    <mergeCell ref="H37:H38"/>
    <mergeCell ref="I37:I38"/>
    <mergeCell ref="M29:M30"/>
    <mergeCell ref="L29:L30"/>
    <mergeCell ref="O31:O33"/>
    <mergeCell ref="O37:O38"/>
    <mergeCell ref="O34:O36"/>
    <mergeCell ref="O29:O30"/>
    <mergeCell ref="K31:K33"/>
    <mergeCell ref="L31:L33"/>
    <mergeCell ref="M31:M33"/>
    <mergeCell ref="I29:I30"/>
    <mergeCell ref="J29:J30"/>
    <mergeCell ref="K29:K30"/>
    <mergeCell ref="A25:A40"/>
    <mergeCell ref="B25:M27"/>
    <mergeCell ref="B29:B38"/>
    <mergeCell ref="D29:D33"/>
    <mergeCell ref="E29:E30"/>
    <mergeCell ref="F29:F30"/>
    <mergeCell ref="G29:G30"/>
    <mergeCell ref="H29:H30"/>
    <mergeCell ref="B40:E40"/>
    <mergeCell ref="E37:E38"/>
    <mergeCell ref="F37:F38"/>
    <mergeCell ref="G37:G38"/>
    <mergeCell ref="J37:J38"/>
    <mergeCell ref="K37:K38"/>
    <mergeCell ref="M34:M36"/>
    <mergeCell ref="E31:E33"/>
    <mergeCell ref="F31:F33"/>
    <mergeCell ref="G31:G33"/>
    <mergeCell ref="H31:H33"/>
    <mergeCell ref="I31:I33"/>
    <mergeCell ref="J31:J33"/>
  </mergeCells>
  <printOptions horizontalCentered="1"/>
  <pageMargins left="0.15748031496062992" right="0.31496062992125984" top="0.43307086614173229" bottom="0.98425196850393704" header="0.23622047244094491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17</vt:i4>
      </vt:variant>
      <vt:variant>
        <vt:lpstr>Intervalli denominati</vt:lpstr>
      </vt:variant>
      <vt:variant>
        <vt:i4>1</vt:i4>
      </vt:variant>
    </vt:vector>
  </HeadingPairs>
  <TitlesOfParts>
    <vt:vector size="18" baseType="lpstr">
      <vt:lpstr>RIASSUNTIVO</vt:lpstr>
      <vt:lpstr>F 1</vt:lpstr>
      <vt:lpstr>F 3</vt:lpstr>
      <vt:lpstr>F 4</vt:lpstr>
      <vt:lpstr>F 5</vt:lpstr>
      <vt:lpstr>F 6</vt:lpstr>
      <vt:lpstr>F 7</vt:lpstr>
      <vt:lpstr>F 8</vt:lpstr>
      <vt:lpstr>F 9</vt:lpstr>
      <vt:lpstr>F 10</vt:lpstr>
      <vt:lpstr>F 11</vt:lpstr>
      <vt:lpstr>F 12</vt:lpstr>
      <vt:lpstr>F 13</vt:lpstr>
      <vt:lpstr>F 14</vt:lpstr>
      <vt:lpstr>F 15</vt:lpstr>
      <vt:lpstr>F 18</vt:lpstr>
      <vt:lpstr>GUIDA</vt:lpstr>
      <vt:lpstr>'F 1'!Area_stampa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Da Lio (Consulenza Sistemi di Gestione)</dc:creator>
  <cp:lastModifiedBy>ffurtak</cp:lastModifiedBy>
  <cp:lastPrinted>2018-12-21T14:51:12Z</cp:lastPrinted>
  <dcterms:created xsi:type="dcterms:W3CDTF">1996-11-05T10:16:36Z</dcterms:created>
  <dcterms:modified xsi:type="dcterms:W3CDTF">2018-12-21T14:52:20Z</dcterms:modified>
</cp:coreProperties>
</file>